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8760" windowHeight="6930" activeTab="0"/>
  </bookViews>
  <sheets>
    <sheet name="calculations" sheetId="1" r:id="rId1"/>
  </sheets>
  <definedNames/>
  <calcPr fullCalcOnLoad="1"/>
</workbook>
</file>

<file path=xl/comments1.xml><?xml version="1.0" encoding="utf-8"?>
<comments xmlns="http://schemas.openxmlformats.org/spreadsheetml/2006/main">
  <authors>
    <author>G. Livingston</author>
    <author>Leslie Morrissey</author>
  </authors>
  <commentList>
    <comment ref="A11" authorId="0">
      <text>
        <r>
          <rPr>
            <sz val="8"/>
            <rFont val="Tahoma"/>
            <family val="2"/>
          </rPr>
          <t>Straight line distance along the rode from the bow  (ft). (</t>
        </r>
        <r>
          <rPr>
            <b/>
            <sz val="8"/>
            <rFont val="Tahoma"/>
            <family val="2"/>
          </rPr>
          <t>gpl</t>
        </r>
        <r>
          <rPr>
            <sz val="8"/>
            <rFont val="Tahoma"/>
            <family val="2"/>
          </rPr>
          <t>)</t>
        </r>
      </text>
    </comment>
    <comment ref="B19" authorId="0">
      <text>
        <r>
          <rPr>
            <sz val="8"/>
            <rFont val="Tahoma"/>
            <family val="2"/>
          </rPr>
          <t>The Computed Depth should be approx. equal to the input Water Depth (B3). If not, click  the "Calculate…" button again or see the READ ME notes below. (</t>
        </r>
        <r>
          <rPr>
            <b/>
            <sz val="8"/>
            <rFont val="Tahoma"/>
            <family val="2"/>
          </rPr>
          <t>gpl</t>
        </r>
        <r>
          <rPr>
            <sz val="8"/>
            <rFont val="Tahoma"/>
            <family val="2"/>
          </rPr>
          <t>)</t>
        </r>
      </text>
    </comment>
    <comment ref="A3" authorId="0">
      <text>
        <r>
          <rPr>
            <sz val="8"/>
            <rFont val="Tahoma"/>
            <family val="2"/>
          </rPr>
          <t>Assume: Water depth + freeboard depth (ft)
(</t>
        </r>
        <r>
          <rPr>
            <b/>
            <sz val="8"/>
            <rFont val="Tahoma"/>
            <family val="2"/>
          </rPr>
          <t>gpl</t>
        </r>
        <r>
          <rPr>
            <sz val="8"/>
            <rFont val="Tahoma"/>
            <family val="2"/>
          </rPr>
          <t>)</t>
        </r>
      </text>
    </comment>
    <comment ref="J6" authorId="0">
      <text>
        <r>
          <rPr>
            <sz val="8"/>
            <rFont val="Tahoma"/>
            <family val="0"/>
          </rPr>
          <t>The straight line distance from the bow to the end of the rode. 
Note that if Chain Length and Kellet Location are set to zero, values in columns I approach those in column J. (</t>
        </r>
        <r>
          <rPr>
            <b/>
            <sz val="8"/>
            <rFont val="Tahoma"/>
            <family val="2"/>
          </rPr>
          <t>gpl</t>
        </r>
        <r>
          <rPr>
            <sz val="8"/>
            <rFont val="Tahoma"/>
            <family val="0"/>
          </rPr>
          <t>)</t>
        </r>
      </text>
    </comment>
    <comment ref="I6" authorId="0">
      <text>
        <r>
          <rPr>
            <sz val="8"/>
            <rFont val="Tahoma"/>
            <family val="0"/>
          </rPr>
          <t>Actual distance from bow along rode based on modeled catenary (</t>
        </r>
        <r>
          <rPr>
            <b/>
            <sz val="8"/>
            <rFont val="Tahoma"/>
            <family val="2"/>
          </rPr>
          <t>gpl</t>
        </r>
        <r>
          <rPr>
            <sz val="8"/>
            <rFont val="Tahoma"/>
            <family val="0"/>
          </rPr>
          <t xml:space="preserve">).
</t>
        </r>
      </text>
    </comment>
    <comment ref="C6" authorId="0">
      <text>
        <r>
          <rPr>
            <sz val="8"/>
            <rFont val="Tahoma"/>
            <family val="2"/>
          </rPr>
          <t>Depth from the surface or bow depending upon interpretation of "Water Depth" (B3). (</t>
        </r>
        <r>
          <rPr>
            <b/>
            <sz val="8"/>
            <rFont val="Tahoma"/>
            <family val="2"/>
          </rPr>
          <t>gpl</t>
        </r>
        <r>
          <rPr>
            <sz val="8"/>
            <rFont val="Tahoma"/>
            <family val="2"/>
          </rPr>
          <t>)</t>
        </r>
      </text>
    </comment>
    <comment ref="B21" authorId="0">
      <text>
        <r>
          <rPr>
            <sz val="8"/>
            <rFont val="Tahoma"/>
            <family val="0"/>
          </rPr>
          <t>computed as noted in  READ ME notes. (</t>
        </r>
        <r>
          <rPr>
            <b/>
            <sz val="8"/>
            <rFont val="Tahoma"/>
            <family val="2"/>
          </rPr>
          <t>gpl</t>
        </r>
        <r>
          <rPr>
            <sz val="8"/>
            <rFont val="Tahoma"/>
            <family val="0"/>
          </rPr>
          <t xml:space="preserve">)
</t>
        </r>
      </text>
    </comment>
    <comment ref="D6" authorId="0">
      <text>
        <r>
          <rPr>
            <sz val="8"/>
            <rFont val="Tahoma"/>
            <family val="2"/>
          </rPr>
          <t>Depth (ft) measured from the bottom to the waters surface or bow, depending upon interpretation of "Water Depth" (B3). (</t>
        </r>
        <r>
          <rPr>
            <b/>
            <sz val="8"/>
            <rFont val="Tahoma"/>
            <family val="2"/>
          </rPr>
          <t>gpl</t>
        </r>
        <r>
          <rPr>
            <sz val="8"/>
            <rFont val="Tahoma"/>
            <family val="2"/>
          </rPr>
          <t>)</t>
        </r>
      </text>
    </comment>
    <comment ref="C1" authorId="1">
      <text>
        <r>
          <rPr>
            <sz val="8"/>
            <rFont val="Tahoma"/>
            <family val="0"/>
          </rPr>
          <t xml:space="preserve">See </t>
        </r>
        <r>
          <rPr>
            <b/>
            <sz val="8"/>
            <rFont val="Tahoma"/>
            <family val="2"/>
          </rPr>
          <t>http://en.wikipedia.org/wiki/Catenary</t>
        </r>
        <r>
          <rPr>
            <sz val="8"/>
            <rFont val="Tahoma"/>
            <family val="0"/>
          </rPr>
          <t xml:space="preserve"> for details and caveats as applied here. 
In physics, the catenary (noun) is the curvature of a hanging flexible chain or cable when supported at its ends and acted upon by a uniform gravitational force (its own weight). 
General equation: y = a cosh(x/a);
where a=T/λ where T = the horizontal component of the line tension and λ = the weight per length unit. 
In actuality,  the rode suspended in air between the bow and the water's surface and the rode lying on the bottom will result in a curvature that is more complex than that modeled as a catenary. (</t>
        </r>
        <r>
          <rPr>
            <b/>
            <sz val="8"/>
            <rFont val="Tahoma"/>
            <family val="2"/>
          </rPr>
          <t xml:space="preserve">gpl </t>
        </r>
        <r>
          <rPr>
            <sz val="8"/>
            <rFont val="Tahoma"/>
            <family val="0"/>
          </rPr>
          <t xml:space="preserve">)
</t>
        </r>
      </text>
    </comment>
    <comment ref="O12" authorId="1">
      <text>
        <r>
          <rPr>
            <sz val="8"/>
            <rFont val="Tahoma"/>
            <family val="2"/>
          </rPr>
          <t>modeled
y = 9.4869x^1.9280
R</t>
        </r>
        <r>
          <rPr>
            <vertAlign val="superscript"/>
            <sz val="8"/>
            <rFont val="Tahoma"/>
            <family val="2"/>
          </rPr>
          <t>2</t>
        </r>
        <r>
          <rPr>
            <sz val="8"/>
            <rFont val="Tahoma"/>
            <family val="2"/>
          </rPr>
          <t xml:space="preserve"> = 0.9986</t>
        </r>
        <r>
          <rPr>
            <sz val="8"/>
            <rFont val="Tahoma"/>
            <family val="0"/>
          </rPr>
          <t xml:space="preserve">
(</t>
        </r>
        <r>
          <rPr>
            <b/>
            <sz val="8"/>
            <rFont val="Tahoma"/>
            <family val="2"/>
          </rPr>
          <t>gpl</t>
        </r>
        <r>
          <rPr>
            <sz val="8"/>
            <rFont val="Tahoma"/>
            <family val="0"/>
          </rPr>
          <t>)</t>
        </r>
      </text>
    </comment>
    <comment ref="O15" authorId="1">
      <text>
        <r>
          <rPr>
            <sz val="8"/>
            <rFont val="Tahoma"/>
            <family val="2"/>
          </rPr>
          <t>modeled
y = 9.4869x^1.9280
R</t>
        </r>
        <r>
          <rPr>
            <vertAlign val="superscript"/>
            <sz val="8"/>
            <rFont val="Tahoma"/>
            <family val="2"/>
          </rPr>
          <t>2</t>
        </r>
        <r>
          <rPr>
            <sz val="8"/>
            <rFont val="Tahoma"/>
            <family val="2"/>
          </rPr>
          <t xml:space="preserve"> = 0.9986
(</t>
        </r>
        <r>
          <rPr>
            <b/>
            <sz val="8"/>
            <rFont val="Tahoma"/>
            <family val="2"/>
          </rPr>
          <t>gpl</t>
        </r>
        <r>
          <rPr>
            <sz val="8"/>
            <rFont val="Tahoma"/>
            <family val="2"/>
          </rPr>
          <t>)</t>
        </r>
      </text>
    </comment>
  </commentList>
</comments>
</file>

<file path=xl/sharedStrings.xml><?xml version="1.0" encoding="utf-8"?>
<sst xmlns="http://schemas.openxmlformats.org/spreadsheetml/2006/main" count="53" uniqueCount="40">
  <si>
    <t xml:space="preserve"> </t>
  </si>
  <si>
    <t>Kellet wt.</t>
  </si>
  <si>
    <t>ANCHOR CATENARY CALCULATION</t>
  </si>
  <si>
    <t>X</t>
  </si>
  <si>
    <t>Depth</t>
  </si>
  <si>
    <t>Plotted</t>
  </si>
  <si>
    <t>Computed Depth</t>
  </si>
  <si>
    <t xml:space="preserve">Distance from </t>
  </si>
  <si>
    <t>Bow, along rode</t>
  </si>
  <si>
    <t>Y, from surface</t>
  </si>
  <si>
    <t>Horizontal Tension</t>
  </si>
  <si>
    <t>chain</t>
  </si>
  <si>
    <t>size</t>
  </si>
  <si>
    <t>nylon</t>
  </si>
  <si>
    <t>5/8</t>
  </si>
  <si>
    <t>3/4</t>
  </si>
  <si>
    <t>1/2</t>
  </si>
  <si>
    <t>7/16</t>
  </si>
  <si>
    <t>3/8</t>
  </si>
  <si>
    <t>5/16</t>
  </si>
  <si>
    <t>1/4</t>
  </si>
  <si>
    <t>3/16</t>
  </si>
  <si>
    <t>Nylon Density</t>
  </si>
  <si>
    <t>Chain Density</t>
  </si>
  <si>
    <t>Nylon</t>
  </si>
  <si>
    <t>Chain</t>
  </si>
  <si>
    <t>depth, error</t>
  </si>
  <si>
    <t>calculated tension</t>
  </si>
  <si>
    <t>Water Depth (ft)</t>
  </si>
  <si>
    <t>Nylon Length (ft)</t>
  </si>
  <si>
    <t>Kellet Weight (lbs)</t>
  </si>
  <si>
    <t>Kellet Location (ft)</t>
  </si>
  <si>
    <t>Chain Length (ft)</t>
  </si>
  <si>
    <t>Total Rode Length (ft)</t>
  </si>
  <si>
    <t>Total Rode Weight (lbs)</t>
  </si>
  <si>
    <r>
      <t>Rode angle at surface (Deg</t>
    </r>
    <r>
      <rPr>
        <sz val="7.5"/>
        <rFont val="Arial"/>
        <family val="2"/>
      </rPr>
      <t>)</t>
    </r>
  </si>
  <si>
    <t>TYPICAL RODE DENSITIES, LBS/FOOT</t>
  </si>
  <si>
    <t>Macro recorded April 2001 by John Holtrop</t>
  </si>
  <si>
    <t>Total wt.</t>
  </si>
  <si>
    <t>Scope (x:1)</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</si>
</sst>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
    <numFmt numFmtId="166" formatCode="0.0000"/>
    <numFmt numFmtId="167" formatCode="0.000"/>
    <numFmt numFmtId="168" formatCode="0.000000000000000"/>
    <numFmt numFmtId="169" formatCode="0.00000000000000"/>
    <numFmt numFmtId="170" formatCode="0.0000000000000"/>
    <numFmt numFmtId="171" formatCode="0.000000000000"/>
    <numFmt numFmtId="172" formatCode="0.00000000000"/>
    <numFmt numFmtId="173" formatCode="0.0000000000"/>
    <numFmt numFmtId="174" formatCode="0.000000000"/>
    <numFmt numFmtId="175" formatCode="0.00000000"/>
    <numFmt numFmtId="176" formatCode="0.0000000"/>
    <numFmt numFmtId="177" formatCode="0.000000"/>
  </numFmts>
  <fonts count="16">
    <font>
      <sz val="10"/>
      <name val="Arial"/>
      <family val="0"/>
    </font>
    <font>
      <sz val="12"/>
      <name val="Arial"/>
      <family val="0"/>
    </font>
    <font>
      <sz val="13"/>
      <name val="Arial"/>
      <family val="0"/>
    </font>
    <font>
      <b/>
      <sz val="10"/>
      <name val="Arial"/>
      <family val="2"/>
    </font>
    <font>
      <b/>
      <sz val="18"/>
      <color indexed="10"/>
      <name val="Arial"/>
      <family val="2"/>
    </font>
    <font>
      <sz val="7.5"/>
      <name val="Arial"/>
      <family val="2"/>
    </font>
    <font>
      <sz val="8"/>
      <name val="Tahoma"/>
      <family val="2"/>
    </font>
    <font>
      <b/>
      <i/>
      <sz val="26"/>
      <name val="Georgia"/>
      <family val="1"/>
    </font>
    <font>
      <b/>
      <sz val="12"/>
      <name val="Arial"/>
      <family val="2"/>
    </font>
    <font>
      <sz val="13.25"/>
      <name val="Arial"/>
      <family val="2"/>
    </font>
    <font>
      <b/>
      <sz val="8"/>
      <name val="Tahoma"/>
      <family val="2"/>
    </font>
    <font>
      <i/>
      <sz val="10"/>
      <name val="Arial"/>
      <family val="2"/>
    </font>
    <font>
      <b/>
      <i/>
      <sz val="14"/>
      <color indexed="10"/>
      <name val="Arial"/>
      <family val="2"/>
    </font>
    <font>
      <b/>
      <i/>
      <sz val="26"/>
      <name val="Arial"/>
      <family val="2"/>
    </font>
    <font>
      <vertAlign val="superscript"/>
      <sz val="8"/>
      <name val="Tahoma"/>
      <family val="2"/>
    </font>
    <font>
      <b/>
      <sz val="8"/>
      <name val="Arial"/>
      <family val="2"/>
    </font>
  </fonts>
  <fills count="4">
    <fill>
      <patternFill/>
    </fill>
    <fill>
      <patternFill patternType="gray125"/>
    </fill>
    <fill>
      <patternFill patternType="solid">
        <fgColor indexed="42"/>
        <bgColor indexed="64"/>
      </patternFill>
    </fill>
    <fill>
      <patternFill patternType="solid">
        <fgColor indexed="43"/>
        <bgColor indexed="64"/>
      </patternFill>
    </fill>
  </fills>
  <borders count="9">
    <border>
      <left/>
      <right/>
      <top/>
      <bottom/>
      <diagonal/>
    </border>
    <border>
      <left>
        <color indexed="63"/>
      </left>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5">
    <xf numFmtId="0" fontId="0" fillId="0" borderId="0" xfId="0" applyAlignment="1">
      <alignment/>
    </xf>
    <xf numFmtId="0" fontId="0" fillId="0" borderId="0" xfId="0" applyAlignment="1">
      <alignment horizontal="right"/>
    </xf>
    <xf numFmtId="0" fontId="0" fillId="0" borderId="0" xfId="0" applyAlignment="1">
      <alignment horizontal="center"/>
    </xf>
    <xf numFmtId="2" fontId="0" fillId="0" borderId="0" xfId="0" applyNumberFormat="1" applyAlignment="1">
      <alignment horizontal="center"/>
    </xf>
    <xf numFmtId="164" fontId="0" fillId="0" borderId="0" xfId="0" applyNumberFormat="1" applyAlignment="1">
      <alignment horizontal="center"/>
    </xf>
    <xf numFmtId="164" fontId="0" fillId="0" borderId="0" xfId="0" applyNumberFormat="1" applyAlignment="1">
      <alignment/>
    </xf>
    <xf numFmtId="0" fontId="3" fillId="0" borderId="0" xfId="0" applyFont="1" applyAlignment="1">
      <alignment horizontal="center"/>
    </xf>
    <xf numFmtId="164" fontId="3" fillId="0" borderId="0" xfId="0" applyNumberFormat="1" applyFont="1" applyAlignment="1">
      <alignment horizontal="center"/>
    </xf>
    <xf numFmtId="166" fontId="0" fillId="0" borderId="0" xfId="0" applyNumberFormat="1" applyAlignment="1">
      <alignment horizontal="center"/>
    </xf>
    <xf numFmtId="0" fontId="3" fillId="0" borderId="0" xfId="0" applyFont="1" applyFill="1" applyAlignment="1">
      <alignment horizontal="center"/>
    </xf>
    <xf numFmtId="0" fontId="3" fillId="0" borderId="0" xfId="0" applyFont="1" applyAlignment="1">
      <alignment/>
    </xf>
    <xf numFmtId="0" fontId="0" fillId="0" borderId="0" xfId="0" applyFill="1" applyAlignment="1">
      <alignment horizontal="right"/>
    </xf>
    <xf numFmtId="0" fontId="0" fillId="0" borderId="0" xfId="0" applyFill="1" applyAlignment="1">
      <alignment horizontal="center"/>
    </xf>
    <xf numFmtId="0" fontId="3" fillId="2" borderId="0" xfId="0" applyFont="1" applyFill="1" applyAlignment="1">
      <alignment horizontal="right"/>
    </xf>
    <xf numFmtId="0" fontId="3" fillId="2" borderId="0" xfId="0" applyFont="1" applyFill="1" applyAlignment="1">
      <alignment horizontal="center"/>
    </xf>
    <xf numFmtId="0" fontId="3" fillId="0" borderId="1" xfId="0" applyFont="1" applyBorder="1" applyAlignment="1">
      <alignment horizontal="center"/>
    </xf>
    <xf numFmtId="0" fontId="0" fillId="0" borderId="0" xfId="0" applyBorder="1" applyAlignment="1">
      <alignment horizontal="center"/>
    </xf>
    <xf numFmtId="2" fontId="0" fillId="0" borderId="0" xfId="0" applyNumberFormat="1" applyBorder="1" applyAlignment="1">
      <alignment horizontal="center"/>
    </xf>
    <xf numFmtId="2" fontId="0" fillId="0" borderId="2" xfId="0" applyNumberFormat="1" applyBorder="1" applyAlignment="1">
      <alignment horizontal="center"/>
    </xf>
    <xf numFmtId="0" fontId="0" fillId="0" borderId="3" xfId="0" applyBorder="1" applyAlignment="1">
      <alignment horizontal="center"/>
    </xf>
    <xf numFmtId="2" fontId="0" fillId="0" borderId="3" xfId="0" applyNumberFormat="1" applyBorder="1" applyAlignment="1" quotePrefix="1">
      <alignment horizontal="center"/>
    </xf>
    <xf numFmtId="2" fontId="0" fillId="0" borderId="4" xfId="0" applyNumberFormat="1" applyBorder="1" applyAlignment="1" quotePrefix="1">
      <alignment horizontal="center"/>
    </xf>
    <xf numFmtId="2" fontId="0" fillId="0" borderId="3" xfId="0" applyNumberFormat="1" applyBorder="1" applyAlignment="1">
      <alignment horizontal="center"/>
    </xf>
    <xf numFmtId="2" fontId="0" fillId="0" borderId="4" xfId="0" applyNumberForma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3" borderId="0" xfId="0" applyFont="1" applyFill="1" applyAlignment="1">
      <alignment horizontal="right"/>
    </xf>
    <xf numFmtId="0" fontId="3" fillId="3" borderId="0" xfId="0" applyFont="1" applyFill="1" applyAlignment="1">
      <alignment horizontal="center"/>
    </xf>
    <xf numFmtId="164" fontId="3" fillId="3" borderId="0" xfId="0" applyNumberFormat="1" applyFont="1" applyFill="1" applyAlignment="1">
      <alignment horizontal="center"/>
    </xf>
    <xf numFmtId="0" fontId="3" fillId="0" borderId="7" xfId="0" applyFont="1" applyBorder="1" applyAlignment="1">
      <alignment horizontal="center"/>
    </xf>
    <xf numFmtId="0" fontId="0" fillId="0" borderId="8" xfId="0" applyBorder="1" applyAlignment="1">
      <alignment/>
    </xf>
    <xf numFmtId="0" fontId="3" fillId="0" borderId="4" xfId="0" applyFont="1" applyBorder="1" applyAlignment="1">
      <alignment horizontal="center"/>
    </xf>
    <xf numFmtId="0" fontId="3" fillId="3" borderId="8" xfId="0" applyFont="1" applyFill="1" applyBorder="1" applyAlignment="1">
      <alignment horizontal="center"/>
    </xf>
    <xf numFmtId="0" fontId="3" fillId="3" borderId="4" xfId="0" applyFont="1" applyFill="1" applyBorder="1" applyAlignment="1">
      <alignment horizontal="center"/>
    </xf>
    <xf numFmtId="164" fontId="0" fillId="3" borderId="8" xfId="0" applyNumberFormat="1" applyFill="1" applyBorder="1" applyAlignment="1">
      <alignment/>
    </xf>
    <xf numFmtId="164" fontId="3" fillId="3" borderId="4" xfId="0" applyNumberFormat="1" applyFont="1" applyFill="1" applyBorder="1" applyAlignment="1">
      <alignment horizontal="center"/>
    </xf>
    <xf numFmtId="164" fontId="0" fillId="3" borderId="8" xfId="0" applyNumberFormat="1" applyFill="1" applyBorder="1" applyAlignment="1">
      <alignment horizontal="center"/>
    </xf>
    <xf numFmtId="0" fontId="7" fillId="0" borderId="0" xfId="0" applyFont="1" applyAlignment="1">
      <alignment horizontal="center"/>
    </xf>
    <xf numFmtId="0" fontId="11" fillId="0" borderId="0" xfId="0" applyFont="1" applyAlignment="1">
      <alignment vertical="center"/>
    </xf>
    <xf numFmtId="0" fontId="13" fillId="0" borderId="0" xfId="0" applyFont="1" applyAlignment="1">
      <alignment/>
    </xf>
    <xf numFmtId="2" fontId="0" fillId="0" borderId="0" xfId="0" applyNumberFormat="1" applyAlignment="1">
      <alignment/>
    </xf>
    <xf numFmtId="0" fontId="0" fillId="3" borderId="0" xfId="0" applyFont="1" applyFill="1" applyAlignment="1">
      <alignment horizontal="right"/>
    </xf>
    <xf numFmtId="164" fontId="0" fillId="3" borderId="0" xfId="0" applyNumberFormat="1" applyFont="1" applyFill="1" applyAlignment="1">
      <alignment horizontal="center"/>
    </xf>
    <xf numFmtId="164" fontId="0" fillId="3" borderId="0" xfId="0" applyNumberFormat="1" applyFill="1" applyAlignment="1">
      <alignment horizontal="center"/>
    </xf>
    <xf numFmtId="165"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1" u="none" baseline="0">
                <a:solidFill>
                  <a:srgbClr val="FF0000"/>
                </a:solidFill>
                <a:latin typeface="Arial"/>
                <a:ea typeface="Arial"/>
                <a:cs typeface="Arial"/>
              </a:rPr>
              <a:t>Computed catenary</a:t>
            </a:r>
          </a:p>
        </c:rich>
      </c:tx>
      <c:layout>
        <c:manualLayout>
          <c:xMode val="factor"/>
          <c:yMode val="factor"/>
          <c:x val="0.218"/>
          <c:y val="0.0965"/>
        </c:manualLayout>
      </c:layout>
      <c:spPr>
        <a:solidFill>
          <a:srgbClr val="FFFFFF"/>
        </a:solidFill>
        <a:ln w="3175">
          <a:noFill/>
        </a:ln>
      </c:spPr>
    </c:title>
    <c:plotArea>
      <c:layout>
        <c:manualLayout>
          <c:xMode val="edge"/>
          <c:yMode val="edge"/>
          <c:x val="0.07275"/>
          <c:y val="0.04475"/>
          <c:w val="0.87625"/>
          <c:h val="0.835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calculations!$I$7:$I$207</c:f>
              <c:numCache/>
            </c:numRef>
          </c:cat>
          <c:val>
            <c:numRef>
              <c:f>calculations!$D$7:$D$207</c:f>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val>
            <c:numRef>
              <c:f>calculations!#REF!</c:f>
              <c:numCache>
                <c:ptCount val="1"/>
                <c:pt idx="0">
                  <c:v>1</c:v>
                </c:pt>
              </c:numCache>
            </c:numRef>
          </c:val>
          <c:smooth val="0"/>
        </c:ser>
        <c:axId val="33778433"/>
        <c:axId val="35570442"/>
      </c:lineChart>
      <c:catAx>
        <c:axId val="33778433"/>
        <c:scaling>
          <c:orientation val="minMax"/>
        </c:scaling>
        <c:axPos val="b"/>
        <c:title>
          <c:tx>
            <c:rich>
              <a:bodyPr vert="horz" rot="0" anchor="ctr"/>
              <a:lstStyle/>
              <a:p>
                <a:pPr algn="ctr">
                  <a:defRPr/>
                </a:pPr>
                <a:r>
                  <a:rPr lang="en-US" cap="none" sz="1200" b="1" i="0" u="none" baseline="0">
                    <a:latin typeface="Arial"/>
                    <a:ea typeface="Arial"/>
                    <a:cs typeface="Arial"/>
                  </a:rPr>
                  <a:t>Distance from bow (ft)</a:t>
                </a:r>
              </a:p>
            </c:rich>
          </c:tx>
          <c:layout/>
          <c:overlay val="0"/>
          <c:spPr>
            <a:noFill/>
            <a:ln>
              <a:noFill/>
            </a:ln>
          </c:spPr>
        </c:title>
        <c:delete val="0"/>
        <c:numFmt formatCode="0" sourceLinked="0"/>
        <c:majorTickMark val="out"/>
        <c:minorTickMark val="none"/>
        <c:tickLblPos val="nextTo"/>
        <c:spPr>
          <a:ln w="25400">
            <a:solidFill/>
          </a:ln>
        </c:spPr>
        <c:txPr>
          <a:bodyPr/>
          <a:lstStyle/>
          <a:p>
            <a:pPr>
              <a:defRPr lang="en-US" cap="none" sz="1325" b="0" i="0" u="none" baseline="0">
                <a:latin typeface="Arial"/>
                <a:ea typeface="Arial"/>
                <a:cs typeface="Arial"/>
              </a:defRPr>
            </a:pPr>
          </a:p>
        </c:txPr>
        <c:crossAx val="35570442"/>
        <c:crossesAt val="0"/>
        <c:auto val="1"/>
        <c:lblOffset val="100"/>
        <c:tickMarkSkip val="10"/>
        <c:noMultiLvlLbl val="0"/>
      </c:catAx>
      <c:valAx>
        <c:axId val="35570442"/>
        <c:scaling>
          <c:orientation val="minMax"/>
          <c:max val="30"/>
          <c:min val="0"/>
        </c:scaling>
        <c:axPos val="l"/>
        <c:title>
          <c:tx>
            <c:rich>
              <a:bodyPr vert="horz" rot="-5400000" anchor="ctr"/>
              <a:lstStyle/>
              <a:p>
                <a:pPr algn="ctr">
                  <a:defRPr/>
                </a:pPr>
                <a:r>
                  <a:rPr lang="en-US" cap="none" sz="1200" b="1" i="0" u="none" baseline="0">
                    <a:latin typeface="Arial"/>
                    <a:ea typeface="Arial"/>
                    <a:cs typeface="Arial"/>
                  </a:rPr>
                  <a:t>Depth (ft)</a:t>
                </a:r>
              </a:p>
            </c:rich>
          </c:tx>
          <c:layout/>
          <c:overlay val="0"/>
          <c:spPr>
            <a:noFill/>
            <a:ln>
              <a:noFill/>
            </a:ln>
          </c:spPr>
        </c:title>
        <c:delete val="0"/>
        <c:numFmt formatCode="General" sourceLinked="0"/>
        <c:majorTickMark val="out"/>
        <c:minorTickMark val="out"/>
        <c:tickLblPos val="nextTo"/>
        <c:spPr>
          <a:ln w="25400">
            <a:solidFill/>
          </a:ln>
        </c:spPr>
        <c:txPr>
          <a:bodyPr/>
          <a:lstStyle/>
          <a:p>
            <a:pPr>
              <a:defRPr lang="en-US" cap="none" sz="1325" b="0" i="0" u="none" baseline="0">
                <a:latin typeface="Arial"/>
                <a:ea typeface="Arial"/>
                <a:cs typeface="Arial"/>
              </a:defRPr>
            </a:pPr>
          </a:p>
        </c:txPr>
        <c:crossAx val="33778433"/>
        <c:crossesAt val="1"/>
        <c:crossBetween val="between"/>
        <c:dispUnits/>
        <c:majorUnit val="10"/>
        <c:minorUnit val="5"/>
      </c:valAx>
      <c:spPr>
        <a:noFill/>
        <a:ln w="12700">
          <a:solidFill>
            <a:srgbClr val="808080"/>
          </a:solidFill>
        </a:ln>
      </c:spPr>
    </c:plotArea>
    <c:plotVisOnly val="1"/>
    <c:dispBlanksAs val="gap"/>
    <c:showDLblsOverMax val="0"/>
  </c:chart>
  <c:spPr>
    <a:ln w="12700">
      <a:solidFill/>
    </a:ln>
  </c:spPr>
  <c:txPr>
    <a:bodyPr vert="horz" rot="0"/>
    <a:lstStyle/>
    <a:p>
      <a:pPr>
        <a:defRPr lang="en-US" cap="none" sz="12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0.644</cdr:x>
      <cdr:y>0.578</cdr:y>
    </cdr:from>
    <cdr:to>
      <cdr:x>0.66475</cdr:x>
      <cdr:y>0.653</cdr:y>
    </cdr:to>
    <cdr:sp>
      <cdr:nvSpPr>
        <cdr:cNvPr id="1" name="TextBox 1"/>
        <cdr:cNvSpPr txBox="1">
          <a:spLocks noChangeArrowheads="1"/>
        </cdr:cNvSpPr>
      </cdr:nvSpPr>
      <cdr:spPr>
        <a:xfrm>
          <a:off x="3248025" y="1828800"/>
          <a:ext cx="104775" cy="238125"/>
        </a:xfrm>
        <a:prstGeom prst="rect">
          <a:avLst/>
        </a:prstGeom>
        <a:noFill/>
        <a:ln w="1" cmpd="sng">
          <a:noFill/>
        </a:ln>
      </cdr:spPr>
      <cdr:txBody>
        <a:bodyPr vertOverflow="clip" wrap="square" anchor="ctr">
          <a:spAutoFit/>
        </a:bodyPr>
        <a:p>
          <a:pPr algn="ctr">
            <a:defRPr/>
          </a:pPr>
          <a:r>
            <a:rPr lang="en-US" cap="none" sz="1200" b="0" i="0" u="none" baseline="0">
              <a:latin typeface="Arial"/>
              <a:ea typeface="Arial"/>
              <a:cs typeface="Arial"/>
            </a:rPr>
            <a:t>  </a:t>
          </a:r>
        </a:p>
      </cdr:txBody>
    </cdr:sp>
  </cdr:relSizeAnchor>
  <cdr:relSizeAnchor xmlns:cdr="http://schemas.openxmlformats.org/drawingml/2006/chartDrawing">
    <cdr:from>
      <cdr:x>0.60225</cdr:x>
      <cdr:y>0.64925</cdr:y>
    </cdr:from>
    <cdr:to>
      <cdr:x>0.623</cdr:x>
      <cdr:y>0.72125</cdr:y>
    </cdr:to>
    <cdr:sp>
      <cdr:nvSpPr>
        <cdr:cNvPr id="2" name="TextBox 2"/>
        <cdr:cNvSpPr txBox="1">
          <a:spLocks noChangeArrowheads="1"/>
        </cdr:cNvSpPr>
      </cdr:nvSpPr>
      <cdr:spPr>
        <a:xfrm>
          <a:off x="3038475" y="2057400"/>
          <a:ext cx="104775" cy="228600"/>
        </a:xfrm>
        <a:prstGeom prst="rect">
          <a:avLst/>
        </a:prstGeom>
        <a:noFill/>
        <a:ln w="1" cmpd="sng">
          <a:noFill/>
        </a:ln>
      </cdr:spPr>
      <cdr:txBody>
        <a:bodyPr vertOverflow="clip" wrap="square" anchor="ctr">
          <a:spAutoFit/>
        </a:bodyPr>
        <a:p>
          <a:pPr algn="ctr">
            <a:defRPr/>
          </a:pPr>
          <a:r>
            <a:rPr lang="en-US" cap="none" sz="1300" b="0" i="0" u="none" baseline="0">
              <a:latin typeface="Arial"/>
              <a:ea typeface="Arial"/>
              <a:cs typeface="Arial"/>
            </a:rPr>
            <a:t>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304800</xdr:colOff>
      <xdr:row>16</xdr:row>
      <xdr:rowOff>114300</xdr:rowOff>
    </xdr:from>
    <xdr:to>
      <xdr:col>14</xdr:col>
      <xdr:colOff>76200</xdr:colOff>
      <xdr:row>36</xdr:row>
      <xdr:rowOff>47625</xdr:rowOff>
    </xdr:to>
    <xdr:graphicFrame>
      <xdr:nvGraphicFramePr>
        <xdr:cNvPr id="1" name="Chart 1"/>
        <xdr:cNvGraphicFramePr/>
      </xdr:nvGraphicFramePr>
      <xdr:xfrm>
        <a:off x="4248150" y="3362325"/>
        <a:ext cx="5048250" cy="3171825"/>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21</xdr:row>
      <xdr:rowOff>152400</xdr:rowOff>
    </xdr:from>
    <xdr:to>
      <xdr:col>2</xdr:col>
      <xdr:colOff>228600</xdr:colOff>
      <xdr:row>64</xdr:row>
      <xdr:rowOff>9525</xdr:rowOff>
    </xdr:to>
    <xdr:sp>
      <xdr:nvSpPr>
        <xdr:cNvPr id="2" name="TextBox 182"/>
        <xdr:cNvSpPr txBox="1">
          <a:spLocks noChangeArrowheads="1"/>
        </xdr:cNvSpPr>
      </xdr:nvSpPr>
      <xdr:spPr>
        <a:xfrm>
          <a:off x="142875" y="4210050"/>
          <a:ext cx="2314575" cy="6819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800" b="1" i="0" u="none" baseline="0">
              <a:solidFill>
                <a:srgbClr val="FF0000"/>
              </a:solidFill>
              <a:latin typeface="Arial"/>
              <a:ea typeface="Arial"/>
              <a:cs typeface="Arial"/>
            </a:rPr>
            <a:t>     READ ME</a:t>
          </a:r>
          <a:r>
            <a:rPr lang="en-US" cap="none" sz="1000" b="0" i="0" u="none" baseline="0">
              <a:latin typeface="Arial"/>
              <a:ea typeface="Arial"/>
              <a:cs typeface="Arial"/>
            </a:rPr>
            <a:t>
The rode is limited to a total length of 250', any combination of nylon or chain. 
Each time you enter a value the data base will recalculate a general solution.  The final solution, however, is determined by varying the rode tension untill the computed and input depths agree.  This can be accomplished by using use the "Calculate Tension" macro, Goal Seek (see tools menu), or manually by varying B18. 
</a:t>
          </a:r>
          <a:r>
            <a:rPr lang="en-US" cap="none" sz="1000" b="1" i="0" u="none" baseline="0">
              <a:latin typeface="Arial"/>
              <a:ea typeface="Arial"/>
              <a:cs typeface="Arial"/>
            </a:rPr>
            <a:t>
</a:t>
          </a:r>
          <a:r>
            <a:rPr lang="en-US" cap="none" sz="1000" b="0" i="0" u="none" baseline="0">
              <a:latin typeface="Arial"/>
              <a:ea typeface="Arial"/>
              <a:cs typeface="Arial"/>
            </a:rPr>
            <a:t>F</a:t>
          </a:r>
          <a:r>
            <a:rPr lang="en-US" cap="none" sz="1000" b="0" i="0" u="none" baseline="0">
              <a:latin typeface="Arial"/>
              <a:ea typeface="Arial"/>
              <a:cs typeface="Arial"/>
            </a:rPr>
            <a:t>ill in the required input fields (</a:t>
          </a:r>
          <a:r>
            <a:rPr lang="en-US" cap="none" sz="1000" b="1" i="0" u="none" baseline="0">
              <a:latin typeface="Arial"/>
              <a:ea typeface="Arial"/>
              <a:cs typeface="Arial"/>
            </a:rPr>
            <a:t>green</a:t>
          </a:r>
          <a:r>
            <a:rPr lang="en-US" cap="none" sz="1000" b="0" i="0" u="none" baseline="0">
              <a:latin typeface="Arial"/>
              <a:ea typeface="Arial"/>
              <a:cs typeface="Arial"/>
            </a:rPr>
            <a:t>) and then click the "calculate tension" button.  If the "computed depth" (B19) is not close to the input depth (B3), then click the "calculate tension" button again.  If the computed and input depths still do not match, use "goal seek" in the tools menu.  B3 is the goal, vary B18 to get the answer. 
</a:t>
          </a:r>
          <a:r>
            <a:rPr lang="en-US" cap="none" sz="1000" b="1" i="0" u="none" baseline="0">
              <a:latin typeface="Arial"/>
              <a:ea typeface="Arial"/>
              <a:cs typeface="Arial"/>
            </a:rPr>
            <a:t>input fields: green</a:t>
          </a:r>
          <a:r>
            <a:rPr lang="en-US" cap="none" sz="1000" b="0" i="0" u="none" baseline="0">
              <a:latin typeface="Arial"/>
              <a:ea typeface="Arial"/>
              <a:cs typeface="Arial"/>
            </a:rPr>
            <a:t>
</a:t>
          </a:r>
          <a:r>
            <a:rPr lang="en-US" cap="none" sz="1000" b="1" i="0" u="none" baseline="0">
              <a:latin typeface="Arial"/>
              <a:ea typeface="Arial"/>
              <a:cs typeface="Arial"/>
            </a:rPr>
            <a:t>output fields:  yellow</a:t>
          </a:r>
          <a:r>
            <a:rPr lang="en-US" cap="none" sz="1000" b="0" i="0" u="none" baseline="0">
              <a:latin typeface="Arial"/>
              <a:ea typeface="Arial"/>
              <a:cs typeface="Arial"/>
            </a:rPr>
            <a:t>
At the surface, the rode angle is:
tan-1(total rode weight/horizontal tension). As the calculations progress down the rode, the rode weight term decreases.
Each step is one foot of rode length.  Delta x and y are calculated using the sin and cosine of the rode angle.
</a:t>
          </a:r>
        </a:p>
      </xdr:txBody>
    </xdr:sp>
    <xdr:clientData/>
  </xdr:twoCellAnchor>
  <xdr:twoCellAnchor editAs="oneCell">
    <xdr:from>
      <xdr:col>7</xdr:col>
      <xdr:colOff>95250</xdr:colOff>
      <xdr:row>1</xdr:row>
      <xdr:rowOff>76200</xdr:rowOff>
    </xdr:from>
    <xdr:to>
      <xdr:col>9</xdr:col>
      <xdr:colOff>819150</xdr:colOff>
      <xdr:row>3</xdr:row>
      <xdr:rowOff>76200</xdr:rowOff>
    </xdr:to>
    <xdr:pic>
      <xdr:nvPicPr>
        <xdr:cNvPr id="3" name="CommandButton1"/>
        <xdr:cNvPicPr preferRelativeResize="1">
          <a:picLocks noChangeAspect="1"/>
        </xdr:cNvPicPr>
      </xdr:nvPicPr>
      <xdr:blipFill>
        <a:blip r:embed="rId2"/>
        <a:stretch>
          <a:fillRect/>
        </a:stretch>
      </xdr:blipFill>
      <xdr:spPr>
        <a:xfrm>
          <a:off x="5886450" y="533400"/>
          <a:ext cx="1981200"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Q262"/>
  <sheetViews>
    <sheetView tabSelected="1" workbookViewId="0" topLeftCell="A3">
      <selection activeCell="B6" sqref="B6"/>
    </sheetView>
  </sheetViews>
  <sheetFormatPr defaultColWidth="9.140625" defaultRowHeight="12.75"/>
  <cols>
    <col min="1" max="1" width="25.00390625" style="0" customWidth="1"/>
    <col min="2" max="2" width="8.421875" style="2" customWidth="1"/>
    <col min="3" max="3" width="16.421875" style="0" customWidth="1"/>
    <col min="4" max="4" width="9.28125" style="1" bestFit="1" customWidth="1"/>
    <col min="5" max="6" width="9.28125" style="1" customWidth="1"/>
    <col min="7" max="7" width="9.140625" style="5" customWidth="1"/>
    <col min="8" max="8" width="9.57421875" style="4" bestFit="1" customWidth="1"/>
    <col min="9" max="9" width="9.28125" style="2" customWidth="1"/>
    <col min="10" max="10" width="15.28125" style="2" customWidth="1"/>
    <col min="11" max="13" width="2.7109375" style="0" customWidth="1"/>
  </cols>
  <sheetData>
    <row r="1" spans="3:7" ht="36" customHeight="1">
      <c r="C1" s="39" t="s">
        <v>2</v>
      </c>
      <c r="G1" s="37"/>
    </row>
    <row r="2" ht="41.25" customHeight="1">
      <c r="C2" s="38" t="s">
        <v>37</v>
      </c>
    </row>
    <row r="3" spans="1:3" ht="12.75">
      <c r="A3" s="13" t="s">
        <v>28</v>
      </c>
      <c r="B3" s="14">
        <v>28</v>
      </c>
      <c r="C3" s="44"/>
    </row>
    <row r="4" spans="4:15" ht="12.75">
      <c r="D4"/>
      <c r="E4"/>
      <c r="F4"/>
      <c r="O4" s="6" t="s">
        <v>36</v>
      </c>
    </row>
    <row r="5" spans="1:10" ht="12.75">
      <c r="A5" s="13" t="s">
        <v>29</v>
      </c>
      <c r="B5" s="14">
        <v>120</v>
      </c>
      <c r="C5" s="30"/>
      <c r="D5" s="32" t="s">
        <v>5</v>
      </c>
      <c r="E5" s="32"/>
      <c r="F5" s="32"/>
      <c r="G5" s="34"/>
      <c r="H5" s="36"/>
      <c r="I5" s="32" t="s">
        <v>5</v>
      </c>
      <c r="J5" s="15" t="s">
        <v>7</v>
      </c>
    </row>
    <row r="6" spans="1:16" ht="12.75">
      <c r="A6" s="13" t="s">
        <v>22</v>
      </c>
      <c r="B6" s="14">
        <v>0.09</v>
      </c>
      <c r="C6" s="31" t="s">
        <v>9</v>
      </c>
      <c r="D6" s="33" t="s">
        <v>4</v>
      </c>
      <c r="E6" s="33" t="s">
        <v>24</v>
      </c>
      <c r="F6" s="33" t="s">
        <v>25</v>
      </c>
      <c r="G6" s="35" t="s">
        <v>1</v>
      </c>
      <c r="H6" s="35" t="s">
        <v>38</v>
      </c>
      <c r="I6" s="33" t="s">
        <v>3</v>
      </c>
      <c r="J6" s="29" t="s">
        <v>8</v>
      </c>
      <c r="N6" s="24" t="s">
        <v>12</v>
      </c>
      <c r="O6" s="25" t="s">
        <v>11</v>
      </c>
      <c r="P6" s="24" t="s">
        <v>13</v>
      </c>
    </row>
    <row r="7" spans="1:16" ht="12.75">
      <c r="A7" s="1"/>
      <c r="B7" s="6"/>
      <c r="C7" s="2">
        <v>0</v>
      </c>
      <c r="D7" s="3">
        <f aca="true" t="shared" si="0" ref="D7:D70">B$3-C7</f>
        <v>28</v>
      </c>
      <c r="E7" s="3">
        <f>IF(J7&lt;B$5,J7*B$6,B$5*B$6)</f>
        <v>0</v>
      </c>
      <c r="F7" s="3">
        <f>IF(AND(J7&gt;B$5,J7&lt;B$14),B$9,0)</f>
        <v>0</v>
      </c>
      <c r="G7" s="4">
        <v>0</v>
      </c>
      <c r="H7" s="4">
        <v>0</v>
      </c>
      <c r="I7" s="2">
        <v>0</v>
      </c>
      <c r="J7" s="2">
        <f>0</f>
        <v>0</v>
      </c>
      <c r="N7" s="19"/>
      <c r="O7" s="16"/>
      <c r="P7" s="19"/>
    </row>
    <row r="8" spans="1:16" ht="12.75">
      <c r="A8" s="13" t="s">
        <v>32</v>
      </c>
      <c r="B8" s="14">
        <v>15</v>
      </c>
      <c r="C8" s="3">
        <f>C7+SIN(ATAN((H$207-H8)/B$18))</f>
        <v>0.33051019073241156</v>
      </c>
      <c r="D8" s="3">
        <f t="shared" si="0"/>
        <v>27.66948980926759</v>
      </c>
      <c r="E8" s="3">
        <f>IF(J8&lt;B$5,B$6,0)</f>
        <v>0.09</v>
      </c>
      <c r="F8" s="3">
        <f aca="true" t="shared" si="1" ref="F8:F71">IF(AND(J8&gt;B$5,J8&lt;B$14),B$9,0)</f>
        <v>0</v>
      </c>
      <c r="G8" s="4">
        <f aca="true" t="shared" si="2" ref="G8:G71">IF(J8=B$11,B$12,0)</f>
        <v>0</v>
      </c>
      <c r="H8" s="4">
        <f>H7+E8+F8+G8</f>
        <v>0.09</v>
      </c>
      <c r="I8" s="8">
        <f>I7+COS(ATAN((H$207-H8)/B$18))</f>
        <v>0.9438024230854808</v>
      </c>
      <c r="J8" s="2">
        <f>IF(J7&lt;B$14,J7+1,J7)</f>
        <v>1</v>
      </c>
      <c r="N8" s="20" t="s">
        <v>21</v>
      </c>
      <c r="O8" s="17">
        <v>0.39</v>
      </c>
      <c r="P8" s="22"/>
    </row>
    <row r="9" spans="1:16" ht="12.75">
      <c r="A9" s="13" t="s">
        <v>23</v>
      </c>
      <c r="B9" s="14">
        <v>1</v>
      </c>
      <c r="C9" s="3">
        <f>C8+SIN(ATAN((H$207-H9)/B$18))</f>
        <v>0.6604263582171453</v>
      </c>
      <c r="D9" s="3">
        <f t="shared" si="0"/>
        <v>27.339573641782856</v>
      </c>
      <c r="E9" s="3">
        <f aca="true" t="shared" si="3" ref="E9:E72">IF(J9&lt;B$5,B$6,0)</f>
        <v>0.09</v>
      </c>
      <c r="F9" s="3">
        <f t="shared" si="1"/>
        <v>0</v>
      </c>
      <c r="G9" s="4">
        <f t="shared" si="2"/>
        <v>0</v>
      </c>
      <c r="H9" s="4">
        <f aca="true" t="shared" si="4" ref="H9:H72">H8+E9+F9+G9</f>
        <v>0.18</v>
      </c>
      <c r="I9" s="8">
        <f aca="true" t="shared" si="5" ref="I9:I39">I8+COS(ATAN((H$207-H9)/B$18))</f>
        <v>1.8878126573690848</v>
      </c>
      <c r="J9" s="2">
        <f aca="true" t="shared" si="6" ref="J9:J72">IF(J8&lt;B$14,J8+1,J8)</f>
        <v>2</v>
      </c>
      <c r="N9" s="20" t="s">
        <v>20</v>
      </c>
      <c r="O9" s="17">
        <v>0.63</v>
      </c>
      <c r="P9" s="22"/>
    </row>
    <row r="10" spans="1:16" ht="12.75">
      <c r="A10" s="1"/>
      <c r="C10" s="3">
        <f>C9+SIN(ATAN((H$207-H10)/B$18))</f>
        <v>0.9897481102927472</v>
      </c>
      <c r="D10" s="3">
        <f t="shared" si="0"/>
        <v>27.010251889707252</v>
      </c>
      <c r="E10" s="3">
        <f t="shared" si="3"/>
        <v>0.09</v>
      </c>
      <c r="F10" s="3">
        <f t="shared" si="1"/>
        <v>0</v>
      </c>
      <c r="G10" s="4">
        <f t="shared" si="2"/>
        <v>0</v>
      </c>
      <c r="H10" s="4">
        <f t="shared" si="4"/>
        <v>0.27</v>
      </c>
      <c r="I10" s="8">
        <f t="shared" si="5"/>
        <v>2.832030420181168</v>
      </c>
      <c r="J10" s="2">
        <f t="shared" si="6"/>
        <v>3</v>
      </c>
      <c r="N10" s="20" t="s">
        <v>19</v>
      </c>
      <c r="O10" s="17">
        <v>1</v>
      </c>
      <c r="P10" s="22"/>
    </row>
    <row r="11" spans="1:16" ht="12.75">
      <c r="A11" s="13" t="s">
        <v>31</v>
      </c>
      <c r="B11" s="14">
        <v>70</v>
      </c>
      <c r="C11" s="3">
        <f>C10+SIN(ATAN((H$207-H11)/B$18))</f>
        <v>1.3184750551599882</v>
      </c>
      <c r="D11" s="3">
        <f t="shared" si="0"/>
        <v>26.68152494484001</v>
      </c>
      <c r="E11" s="3">
        <f t="shared" si="3"/>
        <v>0.09</v>
      </c>
      <c r="F11" s="3">
        <f t="shared" si="1"/>
        <v>0</v>
      </c>
      <c r="G11" s="4">
        <f t="shared" si="2"/>
        <v>0</v>
      </c>
      <c r="H11" s="4">
        <f t="shared" si="4"/>
        <v>0.36</v>
      </c>
      <c r="I11" s="8">
        <f t="shared" si="5"/>
        <v>3.776455428171877</v>
      </c>
      <c r="J11" s="2">
        <f t="shared" si="6"/>
        <v>4</v>
      </c>
      <c r="N11" s="20" t="s">
        <v>18</v>
      </c>
      <c r="O11" s="17">
        <v>1.4</v>
      </c>
      <c r="P11" s="22">
        <v>0.04</v>
      </c>
    </row>
    <row r="12" spans="1:16" ht="12.75">
      <c r="A12" s="13" t="s">
        <v>30</v>
      </c>
      <c r="B12" s="14">
        <v>20</v>
      </c>
      <c r="C12" s="3">
        <f>C11+SIN(ATAN((H$207-H12)/B$18))</f>
        <v>1.6466068013838169</v>
      </c>
      <c r="D12" s="3">
        <f t="shared" si="0"/>
        <v>26.353393198616182</v>
      </c>
      <c r="E12" s="3">
        <f t="shared" si="3"/>
        <v>0.09</v>
      </c>
      <c r="F12" s="3">
        <f t="shared" si="1"/>
        <v>0</v>
      </c>
      <c r="G12" s="4">
        <f t="shared" si="2"/>
        <v>0</v>
      </c>
      <c r="H12" s="4">
        <f t="shared" si="4"/>
        <v>0.44999999999999996</v>
      </c>
      <c r="I12" s="8">
        <f t="shared" si="5"/>
        <v>4.721087397311235</v>
      </c>
      <c r="J12" s="2">
        <f t="shared" si="6"/>
        <v>5</v>
      </c>
      <c r="N12" s="20" t="s">
        <v>17</v>
      </c>
      <c r="O12" s="17">
        <v>1.93</v>
      </c>
      <c r="P12" s="22">
        <v>0.09</v>
      </c>
    </row>
    <row r="13" spans="2:16" ht="12.75">
      <c r="B13" s="9"/>
      <c r="C13" s="3">
        <f aca="true" t="shared" si="7" ref="C13:C44">(C12+SIN(ATAN((H$207-H13)/B$18)))</f>
        <v>1.9741429578953142</v>
      </c>
      <c r="D13" s="3">
        <f t="shared" si="0"/>
        <v>26.025857042104686</v>
      </c>
      <c r="E13" s="3">
        <f t="shared" si="3"/>
        <v>0.09</v>
      </c>
      <c r="F13" s="3">
        <f t="shared" si="1"/>
        <v>0</v>
      </c>
      <c r="G13" s="4">
        <f t="shared" si="2"/>
        <v>0</v>
      </c>
      <c r="H13" s="4">
        <f t="shared" si="4"/>
        <v>0.5399999999999999</v>
      </c>
      <c r="I13" s="8">
        <f t="shared" si="5"/>
        <v>5.665926042889239</v>
      </c>
      <c r="J13" s="2">
        <f t="shared" si="6"/>
        <v>6</v>
      </c>
      <c r="N13" s="20" t="s">
        <v>16</v>
      </c>
      <c r="O13" s="17">
        <v>2.6</v>
      </c>
      <c r="P13" s="22">
        <v>0.1</v>
      </c>
    </row>
    <row r="14" spans="1:16" ht="12.75">
      <c r="A14" s="26" t="s">
        <v>33</v>
      </c>
      <c r="B14" s="27">
        <f>B5+B8</f>
        <v>135</v>
      </c>
      <c r="C14" s="3">
        <f>(C13+SIN(ATAN((H$207-H14)/B$18)))</f>
        <v>2.3010831339936484</v>
      </c>
      <c r="D14" s="3">
        <f t="shared" si="0"/>
        <v>25.69891686600635</v>
      </c>
      <c r="E14" s="3">
        <f t="shared" si="3"/>
        <v>0.09</v>
      </c>
      <c r="F14" s="3">
        <f t="shared" si="1"/>
        <v>0</v>
      </c>
      <c r="G14" s="4">
        <f t="shared" si="2"/>
        <v>0</v>
      </c>
      <c r="H14" s="4">
        <f t="shared" si="4"/>
        <v>0.6299999999999999</v>
      </c>
      <c r="I14" s="8">
        <f t="shared" si="5"/>
        <v>6.610971079515954</v>
      </c>
      <c r="J14" s="2">
        <f t="shared" si="6"/>
        <v>7</v>
      </c>
      <c r="N14" s="20" t="s">
        <v>14</v>
      </c>
      <c r="O14" s="17">
        <v>3.8</v>
      </c>
      <c r="P14" s="22">
        <v>0.13</v>
      </c>
    </row>
    <row r="15" spans="1:16" ht="12.75">
      <c r="A15" s="26" t="s">
        <v>39</v>
      </c>
      <c r="B15" s="28">
        <f>B14/B3</f>
        <v>4.821428571428571</v>
      </c>
      <c r="C15" s="3">
        <f t="shared" si="7"/>
        <v>2.6274269393480316</v>
      </c>
      <c r="D15" s="3">
        <f t="shared" si="0"/>
        <v>25.37257306065197</v>
      </c>
      <c r="E15" s="3">
        <f t="shared" si="3"/>
        <v>0.09</v>
      </c>
      <c r="F15" s="3">
        <f t="shared" si="1"/>
        <v>0</v>
      </c>
      <c r="G15" s="4">
        <f t="shared" si="2"/>
        <v>0</v>
      </c>
      <c r="H15" s="4">
        <f t="shared" si="4"/>
        <v>0.7199999999999999</v>
      </c>
      <c r="I15" s="8">
        <f t="shared" si="5"/>
        <v>7.556222221121623</v>
      </c>
      <c r="J15" s="2">
        <f t="shared" si="6"/>
        <v>8</v>
      </c>
      <c r="N15" s="21" t="s">
        <v>15</v>
      </c>
      <c r="O15" s="18">
        <v>5.45</v>
      </c>
      <c r="P15" s="23">
        <v>0.19</v>
      </c>
    </row>
    <row r="16" spans="1:16" ht="12.75">
      <c r="A16" s="11" t="s">
        <v>27</v>
      </c>
      <c r="B16" s="12">
        <v>127.4165375196232</v>
      </c>
      <c r="C16" s="3">
        <f t="shared" si="7"/>
        <v>2.9531739839996782</v>
      </c>
      <c r="D16" s="3">
        <f t="shared" si="0"/>
        <v>25.04682601600032</v>
      </c>
      <c r="E16" s="3">
        <f t="shared" si="3"/>
        <v>0.09</v>
      </c>
      <c r="F16" s="3">
        <f t="shared" si="1"/>
        <v>0</v>
      </c>
      <c r="G16" s="4">
        <f t="shared" si="2"/>
        <v>0</v>
      </c>
      <c r="H16" s="4">
        <f t="shared" si="4"/>
        <v>0.8099999999999998</v>
      </c>
      <c r="I16" s="8">
        <f t="shared" si="5"/>
        <v>8.50167918095677</v>
      </c>
      <c r="J16" s="2">
        <f t="shared" si="6"/>
        <v>9</v>
      </c>
      <c r="N16" s="3"/>
      <c r="O16" s="3"/>
      <c r="P16" s="3"/>
    </row>
    <row r="17" spans="1:16" ht="12.75">
      <c r="A17" s="11" t="s">
        <v>26</v>
      </c>
      <c r="B17" s="12">
        <v>0.5201332080336627</v>
      </c>
      <c r="C17" s="3">
        <f t="shared" si="7"/>
        <v>3.278323878363765</v>
      </c>
      <c r="D17" s="3">
        <f t="shared" si="0"/>
        <v>24.721676121636236</v>
      </c>
      <c r="E17" s="3">
        <f t="shared" si="3"/>
        <v>0.09</v>
      </c>
      <c r="F17" s="3">
        <f t="shared" si="1"/>
        <v>0</v>
      </c>
      <c r="G17" s="4">
        <f t="shared" si="2"/>
        <v>0</v>
      </c>
      <c r="H17" s="4">
        <f t="shared" si="4"/>
        <v>0.8999999999999998</v>
      </c>
      <c r="I17" s="8">
        <f t="shared" si="5"/>
        <v>9.447341671592316</v>
      </c>
      <c r="J17" s="2">
        <f t="shared" si="6"/>
        <v>10</v>
      </c>
      <c r="N17" s="3"/>
      <c r="O17" s="3"/>
      <c r="P17" s="3"/>
    </row>
    <row r="18" spans="1:17" ht="12.75">
      <c r="A18" s="26" t="s">
        <v>10</v>
      </c>
      <c r="B18" s="27">
        <v>127.4165375196232</v>
      </c>
      <c r="C18" s="3">
        <f t="shared" si="7"/>
        <v>3.602876233231392</v>
      </c>
      <c r="D18" s="3">
        <f t="shared" si="0"/>
        <v>24.39712376676861</v>
      </c>
      <c r="E18" s="3">
        <f t="shared" si="3"/>
        <v>0.09</v>
      </c>
      <c r="F18" s="3">
        <f t="shared" si="1"/>
        <v>0</v>
      </c>
      <c r="G18" s="4">
        <f t="shared" si="2"/>
        <v>0</v>
      </c>
      <c r="H18" s="4">
        <f t="shared" si="4"/>
        <v>0.9899999999999998</v>
      </c>
      <c r="I18" s="8">
        <f t="shared" si="5"/>
        <v>10.393209404919697</v>
      </c>
      <c r="J18" s="2">
        <f t="shared" si="6"/>
        <v>11</v>
      </c>
      <c r="N18" s="3"/>
      <c r="O18" s="3"/>
      <c r="P18" s="3"/>
      <c r="Q18" s="40"/>
    </row>
    <row r="19" spans="1:15" ht="12.75">
      <c r="A19" s="26" t="s">
        <v>6</v>
      </c>
      <c r="B19" s="28">
        <f>C$207</f>
        <v>28.520133208033663</v>
      </c>
      <c r="C19" s="3">
        <f t="shared" si="7"/>
        <v>3.9268306597715443</v>
      </c>
      <c r="D19" s="3">
        <f t="shared" si="0"/>
        <v>24.073169340228457</v>
      </c>
      <c r="E19" s="3">
        <f t="shared" si="3"/>
        <v>0.09</v>
      </c>
      <c r="F19" s="3">
        <f t="shared" si="1"/>
        <v>0</v>
      </c>
      <c r="G19" s="4">
        <f t="shared" si="2"/>
        <v>0</v>
      </c>
      <c r="H19" s="4">
        <f t="shared" si="4"/>
        <v>1.0799999999999998</v>
      </c>
      <c r="I19" s="8">
        <f t="shared" si="5"/>
        <v>11.33928209215099</v>
      </c>
      <c r="J19" s="2">
        <f t="shared" si="6"/>
        <v>12</v>
      </c>
      <c r="N19" s="2"/>
      <c r="O19" s="2"/>
    </row>
    <row r="20" spans="1:10" ht="12.75">
      <c r="A20" s="41" t="s">
        <v>34</v>
      </c>
      <c r="B20" s="42">
        <f>H207</f>
        <v>44.70999999999999</v>
      </c>
      <c r="C20" s="3">
        <f t="shared" si="7"/>
        <v>4.250186769533055</v>
      </c>
      <c r="D20" s="3">
        <f t="shared" si="0"/>
        <v>23.749813230466945</v>
      </c>
      <c r="E20" s="3">
        <f t="shared" si="3"/>
        <v>0.09</v>
      </c>
      <c r="F20" s="3">
        <f t="shared" si="1"/>
        <v>0</v>
      </c>
      <c r="G20" s="4">
        <f t="shared" si="2"/>
        <v>0</v>
      </c>
      <c r="H20" s="4">
        <f t="shared" si="4"/>
        <v>1.17</v>
      </c>
      <c r="I20" s="8">
        <f t="shared" si="5"/>
        <v>12.285559443819041</v>
      </c>
      <c r="J20" s="2">
        <f t="shared" si="6"/>
        <v>13</v>
      </c>
    </row>
    <row r="21" spans="1:10" ht="12.75">
      <c r="A21" s="41" t="s">
        <v>35</v>
      </c>
      <c r="B21" s="43">
        <f>DEGREES(ATAN(B20/B18))</f>
        <v>19.335786651215624</v>
      </c>
      <c r="C21" s="3">
        <f t="shared" si="7"/>
        <v>4.572944174446572</v>
      </c>
      <c r="D21" s="3">
        <f t="shared" si="0"/>
        <v>23.427055825553428</v>
      </c>
      <c r="E21" s="3">
        <f t="shared" si="3"/>
        <v>0.09</v>
      </c>
      <c r="F21" s="3">
        <f t="shared" si="1"/>
        <v>0</v>
      </c>
      <c r="G21" s="4">
        <f t="shared" si="2"/>
        <v>0</v>
      </c>
      <c r="H21" s="4">
        <f t="shared" si="4"/>
        <v>1.26</v>
      </c>
      <c r="I21" s="8">
        <f t="shared" si="5"/>
        <v>13.2320411697776</v>
      </c>
      <c r="J21" s="2">
        <f t="shared" si="6"/>
        <v>14</v>
      </c>
    </row>
    <row r="22" spans="1:10" ht="12.75">
      <c r="A22" s="10"/>
      <c r="B22" s="6"/>
      <c r="C22" s="3">
        <f t="shared" si="7"/>
        <v>4.895102486826523</v>
      </c>
      <c r="D22" s="3">
        <f t="shared" si="0"/>
        <v>23.104897513173476</v>
      </c>
      <c r="E22" s="3">
        <f t="shared" si="3"/>
        <v>0.09</v>
      </c>
      <c r="F22" s="3">
        <f t="shared" si="1"/>
        <v>0</v>
      </c>
      <c r="G22" s="4">
        <f t="shared" si="2"/>
        <v>0</v>
      </c>
      <c r="H22" s="4">
        <f t="shared" si="4"/>
        <v>1.35</v>
      </c>
      <c r="I22" s="8">
        <f t="shared" si="5"/>
        <v>14.178726979201457</v>
      </c>
      <c r="J22" s="2">
        <f t="shared" si="6"/>
        <v>15</v>
      </c>
    </row>
    <row r="23" spans="2:10" ht="12.75">
      <c r="B23" s="6"/>
      <c r="C23" s="3">
        <f t="shared" si="7"/>
        <v>5.21666131937308</v>
      </c>
      <c r="D23" s="3">
        <f t="shared" si="0"/>
        <v>22.78333868062692</v>
      </c>
      <c r="E23" s="3">
        <f t="shared" si="3"/>
        <v>0.09</v>
      </c>
      <c r="F23" s="3">
        <f t="shared" si="1"/>
        <v>0</v>
      </c>
      <c r="G23" s="4">
        <f t="shared" si="2"/>
        <v>0</v>
      </c>
      <c r="H23" s="4">
        <f t="shared" si="4"/>
        <v>1.4400000000000002</v>
      </c>
      <c r="I23" s="8">
        <f t="shared" si="5"/>
        <v>15.12561658058659</v>
      </c>
      <c r="J23" s="2">
        <f t="shared" si="6"/>
        <v>16</v>
      </c>
    </row>
    <row r="24" spans="2:10" ht="12.75">
      <c r="B24" s="6"/>
      <c r="C24" s="3">
        <f t="shared" si="7"/>
        <v>5.5376202851741345</v>
      </c>
      <c r="D24" s="3">
        <f t="shared" si="0"/>
        <v>22.462379714825865</v>
      </c>
      <c r="E24" s="3">
        <f t="shared" si="3"/>
        <v>0.09</v>
      </c>
      <c r="F24" s="3">
        <f t="shared" si="1"/>
        <v>0</v>
      </c>
      <c r="G24" s="4">
        <f t="shared" si="2"/>
        <v>0</v>
      </c>
      <c r="H24" s="4">
        <f t="shared" si="4"/>
        <v>1.5300000000000002</v>
      </c>
      <c r="I24" s="8">
        <f t="shared" si="5"/>
        <v>16.07270968175031</v>
      </c>
      <c r="J24" s="2">
        <f t="shared" si="6"/>
        <v>17</v>
      </c>
    </row>
    <row r="25" spans="3:10" ht="12.75">
      <c r="C25" s="3">
        <f t="shared" si="7"/>
        <v>5.857978997707262</v>
      </c>
      <c r="D25" s="3">
        <f t="shared" si="0"/>
        <v>22.142021002292736</v>
      </c>
      <c r="E25" s="3">
        <f t="shared" si="3"/>
        <v>0.09</v>
      </c>
      <c r="F25" s="3">
        <f t="shared" si="1"/>
        <v>0</v>
      </c>
      <c r="G25" s="4">
        <f t="shared" si="2"/>
        <v>0</v>
      </c>
      <c r="H25" s="4">
        <f t="shared" si="4"/>
        <v>1.6200000000000003</v>
      </c>
      <c r="I25" s="8">
        <f t="shared" si="5"/>
        <v>17.02000598983143</v>
      </c>
      <c r="J25" s="2">
        <f t="shared" si="6"/>
        <v>18</v>
      </c>
    </row>
    <row r="26" spans="3:10" ht="12.75">
      <c r="C26" s="3">
        <f t="shared" si="7"/>
        <v>6.177737070841694</v>
      </c>
      <c r="D26" s="3">
        <f t="shared" si="0"/>
        <v>21.822262929158306</v>
      </c>
      <c r="E26" s="3">
        <f t="shared" si="3"/>
        <v>0.09</v>
      </c>
      <c r="F26" s="3">
        <f t="shared" si="1"/>
        <v>0</v>
      </c>
      <c r="G26" s="4">
        <f t="shared" si="2"/>
        <v>0</v>
      </c>
      <c r="H26" s="4">
        <f t="shared" si="4"/>
        <v>1.7100000000000004</v>
      </c>
      <c r="I26" s="8">
        <f t="shared" si="5"/>
        <v>17.967505211290398</v>
      </c>
      <c r="J26" s="2">
        <f t="shared" si="6"/>
        <v>19</v>
      </c>
    </row>
    <row r="27" spans="3:10" ht="12.75">
      <c r="C27" s="3">
        <f t="shared" si="7"/>
        <v>6.496894118840291</v>
      </c>
      <c r="D27" s="3">
        <f t="shared" si="0"/>
        <v>21.50310588115971</v>
      </c>
      <c r="E27" s="3">
        <f t="shared" si="3"/>
        <v>0.09</v>
      </c>
      <c r="F27" s="3">
        <f t="shared" si="1"/>
        <v>0</v>
      </c>
      <c r="G27" s="4">
        <f t="shared" si="2"/>
        <v>0</v>
      </c>
      <c r="H27" s="4">
        <f t="shared" si="4"/>
        <v>1.8000000000000005</v>
      </c>
      <c r="I27" s="8">
        <f t="shared" si="5"/>
        <v>18.915207051909494</v>
      </c>
      <c r="J27" s="2">
        <f t="shared" si="6"/>
        <v>20</v>
      </c>
    </row>
    <row r="28" spans="3:10" ht="12.75">
      <c r="C28" s="3">
        <f t="shared" si="7"/>
        <v>6.815449756361515</v>
      </c>
      <c r="D28" s="3">
        <f t="shared" si="0"/>
        <v>21.184550243638483</v>
      </c>
      <c r="E28" s="3">
        <f t="shared" si="3"/>
        <v>0.09</v>
      </c>
      <c r="F28" s="3">
        <f t="shared" si="1"/>
        <v>0</v>
      </c>
      <c r="G28" s="4">
        <f t="shared" si="2"/>
        <v>0</v>
      </c>
      <c r="H28" s="4">
        <f t="shared" si="4"/>
        <v>1.8900000000000006</v>
      </c>
      <c r="I28" s="8">
        <f t="shared" si="5"/>
        <v>19.863111216792973</v>
      </c>
      <c r="J28" s="2">
        <f t="shared" si="6"/>
        <v>21</v>
      </c>
    </row>
    <row r="29" spans="3:10" ht="12.75">
      <c r="C29" s="3">
        <f t="shared" si="7"/>
        <v>7.133403598461406</v>
      </c>
      <c r="D29" s="3">
        <f t="shared" si="0"/>
        <v>20.866596401538594</v>
      </c>
      <c r="E29" s="3">
        <f t="shared" si="3"/>
        <v>0.09</v>
      </c>
      <c r="F29" s="3">
        <f t="shared" si="1"/>
        <v>0</v>
      </c>
      <c r="G29" s="4">
        <f t="shared" si="2"/>
        <v>0</v>
      </c>
      <c r="H29" s="4">
        <f t="shared" si="4"/>
        <v>1.9800000000000006</v>
      </c>
      <c r="I29" s="8">
        <f t="shared" si="5"/>
        <v>20.811217410367256</v>
      </c>
      <c r="J29" s="2">
        <f t="shared" si="6"/>
        <v>22</v>
      </c>
    </row>
    <row r="30" spans="3:10" ht="12.75">
      <c r="C30" s="3">
        <f t="shared" si="7"/>
        <v>7.450755260595556</v>
      </c>
      <c r="D30" s="2">
        <f t="shared" si="0"/>
        <v>20.549244739404443</v>
      </c>
      <c r="E30" s="3">
        <f t="shared" si="3"/>
        <v>0.09</v>
      </c>
      <c r="F30" s="3">
        <f t="shared" si="1"/>
        <v>0</v>
      </c>
      <c r="G30" s="4">
        <f t="shared" si="2"/>
        <v>0</v>
      </c>
      <c r="H30" s="4">
        <f t="shared" si="4"/>
        <v>2.0700000000000007</v>
      </c>
      <c r="I30" s="8">
        <f t="shared" si="5"/>
        <v>21.759525336381106</v>
      </c>
      <c r="J30" s="2">
        <f t="shared" si="6"/>
        <v>23</v>
      </c>
    </row>
    <row r="31" spans="3:10" ht="12.75">
      <c r="C31" s="3">
        <f t="shared" si="7"/>
        <v>7.767504358621084</v>
      </c>
      <c r="D31" s="2">
        <f t="shared" si="0"/>
        <v>20.232495641378918</v>
      </c>
      <c r="E31" s="3">
        <f t="shared" si="3"/>
        <v>0.09</v>
      </c>
      <c r="F31" s="3">
        <f t="shared" si="1"/>
        <v>0</v>
      </c>
      <c r="G31" s="4">
        <f t="shared" si="2"/>
        <v>0</v>
      </c>
      <c r="H31" s="4">
        <f t="shared" si="4"/>
        <v>2.1600000000000006</v>
      </c>
      <c r="I31" s="8">
        <f t="shared" si="5"/>
        <v>22.708034697905816</v>
      </c>
      <c r="J31" s="2">
        <f t="shared" si="6"/>
        <v>24</v>
      </c>
    </row>
    <row r="32" spans="3:10" ht="12.75">
      <c r="C32" s="3">
        <f t="shared" si="7"/>
        <v>8.083650508798616</v>
      </c>
      <c r="D32" s="2">
        <f t="shared" si="0"/>
        <v>19.916349491201384</v>
      </c>
      <c r="E32" s="3">
        <f t="shared" si="3"/>
        <v>0.09</v>
      </c>
      <c r="F32" s="3">
        <f t="shared" si="1"/>
        <v>0</v>
      </c>
      <c r="G32" s="4">
        <f t="shared" si="2"/>
        <v>0</v>
      </c>
      <c r="H32" s="4">
        <f t="shared" si="4"/>
        <v>2.2500000000000004</v>
      </c>
      <c r="I32" s="8">
        <f t="shared" si="5"/>
        <v>23.656745197335397</v>
      </c>
      <c r="J32" s="2">
        <f t="shared" si="6"/>
        <v>25</v>
      </c>
    </row>
    <row r="33" spans="3:10" ht="12.75">
      <c r="C33" s="3">
        <f t="shared" si="7"/>
        <v>8.399193327794265</v>
      </c>
      <c r="D33" s="2">
        <f t="shared" si="0"/>
        <v>19.600806672205735</v>
      </c>
      <c r="E33" s="3">
        <f t="shared" si="3"/>
        <v>0.09</v>
      </c>
      <c r="F33" s="3">
        <f t="shared" si="1"/>
        <v>0</v>
      </c>
      <c r="G33" s="4">
        <f t="shared" si="2"/>
        <v>0</v>
      </c>
      <c r="H33" s="4">
        <f t="shared" si="4"/>
        <v>2.3400000000000003</v>
      </c>
      <c r="I33" s="8">
        <f t="shared" si="5"/>
        <v>24.605656536386775</v>
      </c>
      <c r="J33" s="2">
        <f t="shared" si="6"/>
        <v>26</v>
      </c>
    </row>
    <row r="34" spans="3:10" ht="12.75">
      <c r="C34" s="3">
        <f t="shared" si="7"/>
        <v>8.714132432681609</v>
      </c>
      <c r="D34" s="2">
        <f t="shared" si="0"/>
        <v>19.28586756731839</v>
      </c>
      <c r="E34" s="3">
        <f t="shared" si="3"/>
        <v>0.09</v>
      </c>
      <c r="F34" s="3">
        <f t="shared" si="1"/>
        <v>0</v>
      </c>
      <c r="G34" s="4">
        <f t="shared" si="2"/>
        <v>0</v>
      </c>
      <c r="H34" s="4">
        <f t="shared" si="4"/>
        <v>2.43</v>
      </c>
      <c r="I34" s="8">
        <f t="shared" si="5"/>
        <v>25.554768416099993</v>
      </c>
      <c r="J34" s="2">
        <f t="shared" si="6"/>
        <v>27</v>
      </c>
    </row>
    <row r="35" spans="3:10" ht="12.75">
      <c r="C35" s="3">
        <f t="shared" si="7"/>
        <v>9.028467440943672</v>
      </c>
      <c r="D35" s="2">
        <f t="shared" si="0"/>
        <v>18.971532559056328</v>
      </c>
      <c r="E35" s="3">
        <f t="shared" si="3"/>
        <v>0.09</v>
      </c>
      <c r="F35" s="3">
        <f t="shared" si="1"/>
        <v>0</v>
      </c>
      <c r="G35" s="4">
        <f t="shared" si="2"/>
        <v>0</v>
      </c>
      <c r="H35" s="4">
        <f t="shared" si="4"/>
        <v>2.52</v>
      </c>
      <c r="I35" s="8">
        <f t="shared" si="5"/>
        <v>26.50408053683842</v>
      </c>
      <c r="J35" s="2">
        <f t="shared" si="6"/>
        <v>28</v>
      </c>
    </row>
    <row r="36" spans="3:10" ht="12.75">
      <c r="C36" s="3">
        <f t="shared" si="7"/>
        <v>9.342197970474905</v>
      </c>
      <c r="D36" s="2">
        <f t="shared" si="0"/>
        <v>18.657802029525094</v>
      </c>
      <c r="E36" s="3">
        <f t="shared" si="3"/>
        <v>0.09</v>
      </c>
      <c r="F36" s="3">
        <f t="shared" si="1"/>
        <v>0</v>
      </c>
      <c r="G36" s="4">
        <f t="shared" si="2"/>
        <v>0</v>
      </c>
      <c r="H36" s="4">
        <f t="shared" si="4"/>
        <v>2.61</v>
      </c>
      <c r="I36" s="8">
        <f t="shared" si="5"/>
        <v>27.453592598288957</v>
      </c>
      <c r="J36" s="2">
        <f t="shared" si="6"/>
        <v>29</v>
      </c>
    </row>
    <row r="37" spans="1:10" ht="12.75">
      <c r="A37" s="10" t="s">
        <v>0</v>
      </c>
      <c r="C37" s="3">
        <f t="shared" si="7"/>
        <v>9.655323639583171</v>
      </c>
      <c r="D37" s="2">
        <f t="shared" si="0"/>
        <v>18.344676360416827</v>
      </c>
      <c r="E37" s="3">
        <f t="shared" si="3"/>
        <v>0.09</v>
      </c>
      <c r="F37" s="3">
        <f t="shared" si="1"/>
        <v>0</v>
      </c>
      <c r="G37" s="4">
        <f t="shared" si="2"/>
        <v>0</v>
      </c>
      <c r="H37" s="4">
        <f t="shared" si="4"/>
        <v>2.6999999999999997</v>
      </c>
      <c r="I37" s="8">
        <f t="shared" si="5"/>
        <v>28.403304299462267</v>
      </c>
      <c r="J37" s="2">
        <f t="shared" si="6"/>
        <v>30</v>
      </c>
    </row>
    <row r="38" spans="1:10" ht="12.75">
      <c r="A38" s="10" t="s">
        <v>0</v>
      </c>
      <c r="C38" s="3">
        <f t="shared" si="7"/>
        <v>9.96784406699173</v>
      </c>
      <c r="D38" s="2">
        <f t="shared" si="0"/>
        <v>18.03215593300827</v>
      </c>
      <c r="E38" s="3">
        <f t="shared" si="3"/>
        <v>0.09</v>
      </c>
      <c r="F38" s="3">
        <f t="shared" si="1"/>
        <v>0</v>
      </c>
      <c r="G38" s="4">
        <f t="shared" si="2"/>
        <v>0</v>
      </c>
      <c r="H38" s="4">
        <f t="shared" si="4"/>
        <v>2.7899999999999996</v>
      </c>
      <c r="I38" s="8">
        <f t="shared" si="5"/>
        <v>29.35321533869298</v>
      </c>
      <c r="J38" s="2">
        <f t="shared" si="6"/>
        <v>31</v>
      </c>
    </row>
    <row r="39" spans="3:10" ht="12.75">
      <c r="C39" s="3">
        <f t="shared" si="7"/>
        <v>10.27975887184122</v>
      </c>
      <c r="D39" s="2">
        <f t="shared" si="0"/>
        <v>17.72024112815878</v>
      </c>
      <c r="E39" s="3">
        <f t="shared" si="3"/>
        <v>0.09</v>
      </c>
      <c r="F39" s="3">
        <f t="shared" si="1"/>
        <v>0</v>
      </c>
      <c r="G39" s="4">
        <f t="shared" si="2"/>
        <v>0</v>
      </c>
      <c r="H39" s="4">
        <f t="shared" si="4"/>
        <v>2.8799999999999994</v>
      </c>
      <c r="I39" s="8">
        <f t="shared" si="5"/>
        <v>30.303325413639932</v>
      </c>
      <c r="J39" s="2">
        <f t="shared" si="6"/>
        <v>32</v>
      </c>
    </row>
    <row r="40" spans="3:10" ht="12.75">
      <c r="C40" s="3">
        <f t="shared" si="7"/>
        <v>10.591067673691645</v>
      </c>
      <c r="D40" s="2">
        <f t="shared" si="0"/>
        <v>17.408932326308353</v>
      </c>
      <c r="E40" s="3">
        <f t="shared" si="3"/>
        <v>0.09</v>
      </c>
      <c r="F40" s="3">
        <f t="shared" si="1"/>
        <v>0</v>
      </c>
      <c r="G40" s="4">
        <f t="shared" si="2"/>
        <v>0</v>
      </c>
      <c r="H40" s="4">
        <f t="shared" si="4"/>
        <v>2.9699999999999993</v>
      </c>
      <c r="I40" s="8">
        <f aca="true" t="shared" si="8" ref="I40:I71">I39+COS(ATAN((H$207-H40)/B$18))</f>
        <v>31.2536342212864</v>
      </c>
      <c r="J40" s="2">
        <f t="shared" si="6"/>
        <v>33</v>
      </c>
    </row>
    <row r="41" spans="3:10" ht="12.75">
      <c r="C41" s="3">
        <f t="shared" si="7"/>
        <v>10.90177009252436</v>
      </c>
      <c r="D41" s="2">
        <f t="shared" si="0"/>
        <v>17.09822990747564</v>
      </c>
      <c r="E41" s="3">
        <f t="shared" si="3"/>
        <v>0.09</v>
      </c>
      <c r="F41" s="3">
        <f t="shared" si="1"/>
        <v>0</v>
      </c>
      <c r="G41" s="4">
        <f t="shared" si="2"/>
        <v>0</v>
      </c>
      <c r="H41" s="4">
        <f t="shared" si="4"/>
        <v>3.059999999999999</v>
      </c>
      <c r="I41" s="8">
        <f t="shared" si="8"/>
        <v>32.20414145794034</v>
      </c>
      <c r="J41" s="2">
        <f t="shared" si="6"/>
        <v>34</v>
      </c>
    </row>
    <row r="42" spans="3:10" ht="12.75">
      <c r="C42" s="3">
        <f t="shared" si="7"/>
        <v>11.211865748744064</v>
      </c>
      <c r="D42" s="2">
        <f t="shared" si="0"/>
        <v>16.788134251255936</v>
      </c>
      <c r="E42" s="3">
        <f t="shared" si="3"/>
        <v>0.09</v>
      </c>
      <c r="F42" s="3">
        <f t="shared" si="1"/>
        <v>0</v>
      </c>
      <c r="G42" s="4">
        <f t="shared" si="2"/>
        <v>0</v>
      </c>
      <c r="H42" s="4">
        <f t="shared" si="4"/>
        <v>3.149999999999999</v>
      </c>
      <c r="I42" s="8">
        <f t="shared" si="8"/>
        <v>33.154846819234606</v>
      </c>
      <c r="J42" s="2">
        <f t="shared" si="6"/>
        <v>35</v>
      </c>
    </row>
    <row r="43" spans="3:10" ht="12.75">
      <c r="C43" s="3">
        <f t="shared" si="7"/>
        <v>11.521354263180779</v>
      </c>
      <c r="D43" s="2">
        <f t="shared" si="0"/>
        <v>16.47864573681922</v>
      </c>
      <c r="E43" s="3">
        <f t="shared" si="3"/>
        <v>0.09</v>
      </c>
      <c r="F43" s="3">
        <f t="shared" si="1"/>
        <v>0</v>
      </c>
      <c r="G43" s="4">
        <f t="shared" si="2"/>
        <v>0</v>
      </c>
      <c r="H43" s="4">
        <f t="shared" si="4"/>
        <v>3.239999999999999</v>
      </c>
      <c r="I43" s="8">
        <f t="shared" si="8"/>
        <v>34.10575000012725</v>
      </c>
      <c r="J43" s="2">
        <f t="shared" si="6"/>
        <v>36</v>
      </c>
    </row>
    <row r="44" spans="3:10" ht="12.75">
      <c r="C44" s="3">
        <f t="shared" si="7"/>
        <v>11.830235257091848</v>
      </c>
      <c r="D44" s="2">
        <f t="shared" si="0"/>
        <v>16.16976474290815</v>
      </c>
      <c r="E44" s="3">
        <f t="shared" si="3"/>
        <v>0.09</v>
      </c>
      <c r="F44" s="3">
        <f t="shared" si="1"/>
        <v>0</v>
      </c>
      <c r="G44" s="4">
        <f t="shared" si="2"/>
        <v>0</v>
      </c>
      <c r="H44" s="4">
        <f t="shared" si="4"/>
        <v>3.3299999999999987</v>
      </c>
      <c r="I44" s="8">
        <f t="shared" si="8"/>
        <v>35.05685069490174</v>
      </c>
      <c r="J44" s="2">
        <f t="shared" si="6"/>
        <v>37</v>
      </c>
    </row>
    <row r="45" spans="3:10" ht="12.75">
      <c r="C45" s="3">
        <f aca="true" t="shared" si="9" ref="C45:C76">(C44+SIN(ATAN((H$207-H45)/B$18)))</f>
        <v>12.138508352163923</v>
      </c>
      <c r="D45" s="2">
        <f t="shared" si="0"/>
        <v>15.861491647836077</v>
      </c>
      <c r="E45" s="3">
        <f t="shared" si="3"/>
        <v>0.09</v>
      </c>
      <c r="F45" s="3">
        <f t="shared" si="1"/>
        <v>0</v>
      </c>
      <c r="G45" s="4">
        <f t="shared" si="2"/>
        <v>0</v>
      </c>
      <c r="H45" s="4">
        <f t="shared" si="4"/>
        <v>3.4199999999999986</v>
      </c>
      <c r="I45" s="8">
        <f t="shared" si="8"/>
        <v>36.008148597167214</v>
      </c>
      <c r="J45" s="2">
        <f t="shared" si="6"/>
        <v>38</v>
      </c>
    </row>
    <row r="46" spans="3:10" ht="12.75">
      <c r="C46" s="3">
        <f t="shared" si="9"/>
        <v>12.446173170514951</v>
      </c>
      <c r="D46" s="2">
        <f t="shared" si="0"/>
        <v>15.553826829485049</v>
      </c>
      <c r="E46" s="3">
        <f t="shared" si="3"/>
        <v>0.09</v>
      </c>
      <c r="F46" s="3">
        <f t="shared" si="1"/>
        <v>0</v>
      </c>
      <c r="G46" s="4">
        <f t="shared" si="2"/>
        <v>0</v>
      </c>
      <c r="H46" s="4">
        <f t="shared" si="4"/>
        <v>3.5099999999999985</v>
      </c>
      <c r="I46" s="8">
        <f t="shared" si="8"/>
        <v>36.95964339985876</v>
      </c>
      <c r="J46" s="2">
        <f t="shared" si="6"/>
        <v>39</v>
      </c>
    </row>
    <row r="47" spans="3:10" ht="12.75">
      <c r="C47" s="3">
        <f t="shared" si="9"/>
        <v>12.753229334696172</v>
      </c>
      <c r="D47" s="2">
        <f t="shared" si="0"/>
        <v>15.246770665303828</v>
      </c>
      <c r="E47" s="3">
        <f t="shared" si="3"/>
        <v>0.09</v>
      </c>
      <c r="F47" s="3">
        <f t="shared" si="1"/>
        <v>0</v>
      </c>
      <c r="G47" s="4">
        <f t="shared" si="2"/>
        <v>0</v>
      </c>
      <c r="H47" s="4">
        <f t="shared" si="4"/>
        <v>3.5999999999999983</v>
      </c>
      <c r="I47" s="8">
        <f t="shared" si="8"/>
        <v>37.9113347952377</v>
      </c>
      <c r="J47" s="2">
        <f t="shared" si="6"/>
        <v>40</v>
      </c>
    </row>
    <row r="48" spans="3:10" ht="12.75">
      <c r="C48" s="3">
        <f t="shared" si="9"/>
        <v>13.05967646769411</v>
      </c>
      <c r="D48" s="2">
        <f t="shared" si="0"/>
        <v>14.94032353230589</v>
      </c>
      <c r="E48" s="3">
        <f t="shared" si="3"/>
        <v>0.09</v>
      </c>
      <c r="F48" s="3">
        <f t="shared" si="1"/>
        <v>0</v>
      </c>
      <c r="G48" s="4">
        <f t="shared" si="2"/>
        <v>0</v>
      </c>
      <c r="H48" s="4">
        <f t="shared" si="4"/>
        <v>3.689999999999998</v>
      </c>
      <c r="I48" s="8">
        <f t="shared" si="8"/>
        <v>38.86322247489184</v>
      </c>
      <c r="J48" s="2">
        <f t="shared" si="6"/>
        <v>41</v>
      </c>
    </row>
    <row r="49" spans="3:10" ht="12.75">
      <c r="C49" s="3">
        <f t="shared" si="9"/>
        <v>13.365514192932565</v>
      </c>
      <c r="D49" s="2">
        <f t="shared" si="0"/>
        <v>14.634485807067435</v>
      </c>
      <c r="E49" s="3">
        <f t="shared" si="3"/>
        <v>0.09</v>
      </c>
      <c r="F49" s="3">
        <f t="shared" si="1"/>
        <v>0</v>
      </c>
      <c r="G49" s="4">
        <f t="shared" si="2"/>
        <v>0</v>
      </c>
      <c r="H49" s="4">
        <f t="shared" si="4"/>
        <v>3.779999999999998</v>
      </c>
      <c r="I49" s="8">
        <f t="shared" si="8"/>
        <v>39.81530612973577</v>
      </c>
      <c r="J49" s="2">
        <f t="shared" si="6"/>
        <v>42</v>
      </c>
    </row>
    <row r="50" spans="3:10" ht="12.75">
      <c r="C50" s="3">
        <f t="shared" si="9"/>
        <v>13.670742134274606</v>
      </c>
      <c r="D50" s="2">
        <f t="shared" si="0"/>
        <v>14.329257865725394</v>
      </c>
      <c r="E50" s="3">
        <f t="shared" si="3"/>
        <v>0.09</v>
      </c>
      <c r="F50" s="3">
        <f t="shared" si="1"/>
        <v>0</v>
      </c>
      <c r="G50" s="4">
        <f t="shared" si="2"/>
        <v>0</v>
      </c>
      <c r="H50" s="4">
        <f t="shared" si="4"/>
        <v>3.869999999999998</v>
      </c>
      <c r="I50" s="8">
        <f t="shared" si="8"/>
        <v>40.767585450011126</v>
      </c>
      <c r="J50" s="2">
        <f t="shared" si="6"/>
        <v>43</v>
      </c>
    </row>
    <row r="51" spans="3:10" ht="12.75">
      <c r="C51" s="3">
        <f t="shared" si="9"/>
        <v>13.97535991602457</v>
      </c>
      <c r="D51" s="2">
        <f t="shared" si="0"/>
        <v>14.02464008397543</v>
      </c>
      <c r="E51" s="3">
        <f t="shared" si="3"/>
        <v>0.09</v>
      </c>
      <c r="F51" s="3">
        <f t="shared" si="1"/>
        <v>0</v>
      </c>
      <c r="G51" s="4">
        <f t="shared" si="2"/>
        <v>0</v>
      </c>
      <c r="H51" s="4">
        <f t="shared" si="4"/>
        <v>3.9599999999999977</v>
      </c>
      <c r="I51" s="8">
        <f t="shared" si="8"/>
        <v>41.72006012528692</v>
      </c>
      <c r="J51" s="2">
        <f t="shared" si="6"/>
        <v>44</v>
      </c>
    </row>
    <row r="52" spans="3:10" ht="12.75">
      <c r="C52" s="3">
        <f t="shared" si="9"/>
        <v>14.27936716293005</v>
      </c>
      <c r="D52" s="2">
        <f t="shared" si="0"/>
        <v>13.72063283706995</v>
      </c>
      <c r="E52" s="3">
        <f t="shared" si="3"/>
        <v>0.09</v>
      </c>
      <c r="F52" s="3">
        <f t="shared" si="1"/>
        <v>0</v>
      </c>
      <c r="G52" s="4">
        <f t="shared" si="2"/>
        <v>0</v>
      </c>
      <c r="H52" s="4">
        <f t="shared" si="4"/>
        <v>4.049999999999998</v>
      </c>
      <c r="I52" s="8">
        <f t="shared" si="8"/>
        <v>42.67272984445981</v>
      </c>
      <c r="J52" s="2">
        <f t="shared" si="6"/>
        <v>45</v>
      </c>
    </row>
    <row r="53" spans="3:10" ht="12.75">
      <c r="C53" s="3">
        <f t="shared" si="9"/>
        <v>14.582763500183901</v>
      </c>
      <c r="D53" s="2">
        <f t="shared" si="0"/>
        <v>13.417236499816099</v>
      </c>
      <c r="E53" s="3">
        <f t="shared" si="3"/>
        <v>0.09</v>
      </c>
      <c r="F53" s="3">
        <f t="shared" si="1"/>
        <v>0</v>
      </c>
      <c r="G53" s="4">
        <f t="shared" si="2"/>
        <v>0</v>
      </c>
      <c r="H53" s="4">
        <f t="shared" si="4"/>
        <v>4.139999999999998</v>
      </c>
      <c r="I53" s="8">
        <f t="shared" si="8"/>
        <v>43.625594295754404</v>
      </c>
      <c r="J53" s="2">
        <f t="shared" si="6"/>
        <v>46</v>
      </c>
    </row>
    <row r="54" spans="3:10" ht="12.75">
      <c r="C54" s="3">
        <f t="shared" si="9"/>
        <v>14.88554855342623</v>
      </c>
      <c r="D54" s="2">
        <f t="shared" si="0"/>
        <v>13.11445144657377</v>
      </c>
      <c r="E54" s="3">
        <f t="shared" si="3"/>
        <v>0.09</v>
      </c>
      <c r="F54" s="3">
        <f t="shared" si="1"/>
        <v>0</v>
      </c>
      <c r="G54" s="4">
        <f t="shared" si="2"/>
        <v>0</v>
      </c>
      <c r="H54" s="4">
        <f t="shared" si="4"/>
        <v>4.229999999999998</v>
      </c>
      <c r="I54" s="8">
        <f t="shared" si="8"/>
        <v>44.578653166723576</v>
      </c>
      <c r="J54" s="2">
        <f t="shared" si="6"/>
        <v>47</v>
      </c>
    </row>
    <row r="55" spans="3:10" ht="12.75">
      <c r="C55" s="3">
        <f t="shared" si="9"/>
        <v>15.187721948746391</v>
      </c>
      <c r="D55" s="2">
        <f t="shared" si="0"/>
        <v>12.812278051253609</v>
      </c>
      <c r="E55" s="3">
        <f t="shared" si="3"/>
        <v>0.09</v>
      </c>
      <c r="F55" s="3">
        <f t="shared" si="1"/>
        <v>0</v>
      </c>
      <c r="G55" s="4">
        <f t="shared" si="2"/>
        <v>0</v>
      </c>
      <c r="H55" s="4">
        <f t="shared" si="4"/>
        <v>4.319999999999998</v>
      </c>
      <c r="I55" s="8">
        <f t="shared" si="8"/>
        <v>45.53190614424879</v>
      </c>
      <c r="J55" s="2">
        <f t="shared" si="6"/>
        <v>48</v>
      </c>
    </row>
    <row r="56" spans="3:10" ht="12.75">
      <c r="C56" s="3">
        <f t="shared" si="9"/>
        <v>15.489283312684993</v>
      </c>
      <c r="D56" s="2">
        <f t="shared" si="0"/>
        <v>12.510716687315007</v>
      </c>
      <c r="E56" s="3">
        <f t="shared" si="3"/>
        <v>0.09</v>
      </c>
      <c r="F56" s="3">
        <f t="shared" si="1"/>
        <v>0</v>
      </c>
      <c r="G56" s="4">
        <f t="shared" si="2"/>
        <v>0</v>
      </c>
      <c r="H56" s="4">
        <f t="shared" si="4"/>
        <v>4.4099999999999975</v>
      </c>
      <c r="I56" s="8">
        <f t="shared" si="8"/>
        <v>46.48535291454039</v>
      </c>
      <c r="J56" s="2">
        <f t="shared" si="6"/>
        <v>49</v>
      </c>
    </row>
    <row r="57" spans="3:10" ht="12.75">
      <c r="C57" s="3">
        <f t="shared" si="9"/>
        <v>15.790232272235889</v>
      </c>
      <c r="D57" s="2">
        <f t="shared" si="0"/>
        <v>12.209767727764111</v>
      </c>
      <c r="E57" s="3">
        <f t="shared" si="3"/>
        <v>0.09</v>
      </c>
      <c r="F57" s="3">
        <f t="shared" si="1"/>
        <v>0</v>
      </c>
      <c r="G57" s="4">
        <f t="shared" si="2"/>
        <v>0</v>
      </c>
      <c r="H57" s="4">
        <f t="shared" si="4"/>
        <v>4.499999999999997</v>
      </c>
      <c r="I57" s="8">
        <f t="shared" si="8"/>
        <v>47.43899316313796</v>
      </c>
      <c r="J57" s="2">
        <f t="shared" si="6"/>
        <v>50</v>
      </c>
    </row>
    <row r="58" spans="3:10" ht="12.75">
      <c r="C58" s="3">
        <f t="shared" si="9"/>
        <v>16.090568454848178</v>
      </c>
      <c r="D58" s="2">
        <f t="shared" si="0"/>
        <v>11.909431545151822</v>
      </c>
      <c r="E58" s="3">
        <f t="shared" si="3"/>
        <v>0.09</v>
      </c>
      <c r="F58" s="3">
        <f t="shared" si="1"/>
        <v>0</v>
      </c>
      <c r="G58" s="4">
        <f t="shared" si="2"/>
        <v>0</v>
      </c>
      <c r="H58" s="4">
        <f t="shared" si="4"/>
        <v>4.589999999999997</v>
      </c>
      <c r="I58" s="8">
        <f t="shared" si="8"/>
        <v>48.39282657491062</v>
      </c>
      <c r="J58" s="2">
        <f t="shared" si="6"/>
        <v>51</v>
      </c>
    </row>
    <row r="59" spans="3:10" ht="12.75">
      <c r="C59" s="3">
        <f t="shared" si="9"/>
        <v>16.390291488428208</v>
      </c>
      <c r="D59" s="2">
        <f t="shared" si="0"/>
        <v>11.609708511571792</v>
      </c>
      <c r="E59" s="3">
        <f t="shared" si="3"/>
        <v>0.09</v>
      </c>
      <c r="F59" s="3">
        <f t="shared" si="1"/>
        <v>0</v>
      </c>
      <c r="G59" s="4">
        <f t="shared" si="2"/>
        <v>0</v>
      </c>
      <c r="H59" s="4">
        <f t="shared" si="4"/>
        <v>4.679999999999997</v>
      </c>
      <c r="I59" s="8">
        <f t="shared" si="8"/>
        <v>49.346852834057394</v>
      </c>
      <c r="J59" s="2">
        <f t="shared" si="6"/>
        <v>52</v>
      </c>
    </row>
    <row r="60" spans="3:10" ht="12.75">
      <c r="C60" s="3">
        <f t="shared" si="9"/>
        <v>16.689401001341572</v>
      </c>
      <c r="D60" s="2">
        <f t="shared" si="0"/>
        <v>11.310598998658428</v>
      </c>
      <c r="E60" s="3">
        <f t="shared" si="3"/>
        <v>0.09</v>
      </c>
      <c r="F60" s="3">
        <f t="shared" si="1"/>
        <v>0</v>
      </c>
      <c r="G60" s="4">
        <f t="shared" si="2"/>
        <v>0</v>
      </c>
      <c r="H60" s="4">
        <f t="shared" si="4"/>
        <v>4.769999999999997</v>
      </c>
      <c r="I60" s="8">
        <f t="shared" si="8"/>
        <v>50.30107162410752</v>
      </c>
      <c r="J60" s="2">
        <f t="shared" si="6"/>
        <v>53</v>
      </c>
    </row>
    <row r="61" spans="3:10" ht="12.75">
      <c r="C61" s="3">
        <f t="shared" si="9"/>
        <v>16.987896622415114</v>
      </c>
      <c r="D61" s="2">
        <f t="shared" si="0"/>
        <v>11.012103377584886</v>
      </c>
      <c r="E61" s="3">
        <f t="shared" si="3"/>
        <v>0.09</v>
      </c>
      <c r="F61" s="3">
        <f t="shared" si="1"/>
        <v>0</v>
      </c>
      <c r="G61" s="4">
        <f t="shared" si="2"/>
        <v>0</v>
      </c>
      <c r="H61" s="4">
        <f t="shared" si="4"/>
        <v>4.859999999999997</v>
      </c>
      <c r="I61" s="8">
        <f t="shared" si="8"/>
        <v>51.25548262792083</v>
      </c>
      <c r="J61" s="2">
        <f t="shared" si="6"/>
        <v>54</v>
      </c>
    </row>
    <row r="62" spans="3:10" ht="12.75">
      <c r="C62" s="3">
        <f t="shared" si="9"/>
        <v>17.285777980938924</v>
      </c>
      <c r="D62" s="2">
        <f t="shared" si="0"/>
        <v>10.714222019061076</v>
      </c>
      <c r="E62" s="3">
        <f t="shared" si="3"/>
        <v>0.09</v>
      </c>
      <c r="F62" s="3">
        <f t="shared" si="1"/>
        <v>0</v>
      </c>
      <c r="G62" s="4">
        <f t="shared" si="2"/>
        <v>0</v>
      </c>
      <c r="H62" s="4">
        <f t="shared" si="4"/>
        <v>4.949999999999997</v>
      </c>
      <c r="I62" s="8">
        <f t="shared" si="8"/>
        <v>52.21008552768806</v>
      </c>
      <c r="J62" s="2">
        <f t="shared" si="6"/>
        <v>55</v>
      </c>
    </row>
    <row r="63" spans="3:10" ht="12.75">
      <c r="C63" s="3">
        <f t="shared" si="9"/>
        <v>17.58304470666834</v>
      </c>
      <c r="D63" s="2">
        <f t="shared" si="0"/>
        <v>10.416955293331661</v>
      </c>
      <c r="E63" s="3">
        <f t="shared" si="3"/>
        <v>0.09</v>
      </c>
      <c r="F63" s="3">
        <f t="shared" si="1"/>
        <v>0</v>
      </c>
      <c r="G63" s="4">
        <f t="shared" si="2"/>
        <v>0</v>
      </c>
      <c r="H63" s="4">
        <f t="shared" si="4"/>
        <v>5.0399999999999965</v>
      </c>
      <c r="I63" s="8">
        <f t="shared" si="8"/>
        <v>53.164880004931256</v>
      </c>
      <c r="J63" s="2">
        <f t="shared" si="6"/>
        <v>56</v>
      </c>
    </row>
    <row r="64" spans="3:10" ht="12.75">
      <c r="C64" s="3">
        <f t="shared" si="9"/>
        <v>17.879696429825955</v>
      </c>
      <c r="D64" s="2">
        <f t="shared" si="0"/>
        <v>10.120303570174045</v>
      </c>
      <c r="E64" s="3">
        <f t="shared" si="3"/>
        <v>0.09</v>
      </c>
      <c r="F64" s="3">
        <f t="shared" si="1"/>
        <v>0</v>
      </c>
      <c r="G64" s="4">
        <f t="shared" si="2"/>
        <v>0</v>
      </c>
      <c r="H64" s="4">
        <f t="shared" si="4"/>
        <v>5.129999999999996</v>
      </c>
      <c r="I64" s="8">
        <f t="shared" si="8"/>
        <v>54.1198657405041</v>
      </c>
      <c r="J64" s="2">
        <f t="shared" si="6"/>
        <v>57</v>
      </c>
    </row>
    <row r="65" spans="3:10" ht="12.75">
      <c r="C65" s="3">
        <f t="shared" si="9"/>
        <v>18.175732781103623</v>
      </c>
      <c r="D65" s="2">
        <f t="shared" si="0"/>
        <v>9.824267218896377</v>
      </c>
      <c r="E65" s="3">
        <f t="shared" si="3"/>
        <v>0.09</v>
      </c>
      <c r="F65" s="3">
        <f t="shared" si="1"/>
        <v>0</v>
      </c>
      <c r="G65" s="4">
        <f t="shared" si="2"/>
        <v>0</v>
      </c>
      <c r="H65" s="4">
        <f t="shared" si="4"/>
        <v>5.219999999999996</v>
      </c>
      <c r="I65" s="8">
        <f t="shared" si="8"/>
        <v>55.07504241459231</v>
      </c>
      <c r="J65" s="2">
        <f t="shared" si="6"/>
        <v>58</v>
      </c>
    </row>
    <row r="66" spans="3:10" ht="12.75">
      <c r="C66" s="3">
        <f t="shared" si="9"/>
        <v>18.471153391664448</v>
      </c>
      <c r="D66" s="2">
        <f t="shared" si="0"/>
        <v>9.528846608335552</v>
      </c>
      <c r="E66" s="3">
        <f t="shared" si="3"/>
        <v>0.09</v>
      </c>
      <c r="F66" s="3">
        <f t="shared" si="1"/>
        <v>0</v>
      </c>
      <c r="G66" s="4">
        <f t="shared" si="2"/>
        <v>0</v>
      </c>
      <c r="H66" s="4">
        <f t="shared" si="4"/>
        <v>5.309999999999996</v>
      </c>
      <c r="I66" s="8">
        <f t="shared" si="8"/>
        <v>56.03040970671397</v>
      </c>
      <c r="J66" s="2">
        <f t="shared" si="6"/>
        <v>59</v>
      </c>
    </row>
    <row r="67" spans="3:10" ht="12.75">
      <c r="C67" s="3">
        <f t="shared" si="9"/>
        <v>18.7659578931448</v>
      </c>
      <c r="D67" s="2">
        <f t="shared" si="0"/>
        <v>9.234042106855199</v>
      </c>
      <c r="E67" s="3">
        <f t="shared" si="3"/>
        <v>0.09</v>
      </c>
      <c r="F67" s="3">
        <f t="shared" si="1"/>
        <v>0</v>
      </c>
      <c r="G67" s="4">
        <f t="shared" si="2"/>
        <v>0</v>
      </c>
      <c r="H67" s="4">
        <f t="shared" si="4"/>
        <v>5.399999999999996</v>
      </c>
      <c r="I67" s="8">
        <f t="shared" si="8"/>
        <v>56.985967295719945</v>
      </c>
      <c r="J67" s="2">
        <f t="shared" si="6"/>
        <v>60</v>
      </c>
    </row>
    <row r="68" spans="3:10" ht="12.75">
      <c r="C68" s="3">
        <f t="shared" si="9"/>
        <v>19.060145917656314</v>
      </c>
      <c r="D68" s="2">
        <f t="shared" si="0"/>
        <v>8.939854082343686</v>
      </c>
      <c r="E68" s="3">
        <f t="shared" si="3"/>
        <v>0.09</v>
      </c>
      <c r="F68" s="3">
        <f t="shared" si="1"/>
        <v>0</v>
      </c>
      <c r="G68" s="4">
        <f t="shared" si="2"/>
        <v>0</v>
      </c>
      <c r="H68" s="4">
        <f t="shared" si="4"/>
        <v>5.489999999999996</v>
      </c>
      <c r="I68" s="8">
        <f t="shared" si="8"/>
        <v>57.941714859794274</v>
      </c>
      <c r="J68" s="2">
        <f t="shared" si="6"/>
        <v>61</v>
      </c>
    </row>
    <row r="69" spans="3:10" ht="12.75">
      <c r="C69" s="3">
        <f t="shared" si="9"/>
        <v>19.353717097787897</v>
      </c>
      <c r="D69" s="2">
        <f t="shared" si="0"/>
        <v>8.646282902212103</v>
      </c>
      <c r="E69" s="3">
        <f t="shared" si="3"/>
        <v>0.09</v>
      </c>
      <c r="F69" s="3">
        <f t="shared" si="1"/>
        <v>0</v>
      </c>
      <c r="G69" s="4">
        <f t="shared" si="2"/>
        <v>0</v>
      </c>
      <c r="H69" s="4">
        <f t="shared" si="4"/>
        <v>5.579999999999996</v>
      </c>
      <c r="I69" s="8">
        <f t="shared" si="8"/>
        <v>58.89765207645453</v>
      </c>
      <c r="J69" s="2">
        <f t="shared" si="6"/>
        <v>62</v>
      </c>
    </row>
    <row r="70" spans="3:10" ht="12.75">
      <c r="C70" s="3">
        <f t="shared" si="9"/>
        <v>19.646671066607723</v>
      </c>
      <c r="D70" s="2">
        <f t="shared" si="0"/>
        <v>8.353328933392277</v>
      </c>
      <c r="E70" s="3">
        <f t="shared" si="3"/>
        <v>0.09</v>
      </c>
      <c r="F70" s="3">
        <f t="shared" si="1"/>
        <v>0</v>
      </c>
      <c r="G70" s="4">
        <f t="shared" si="2"/>
        <v>0</v>
      </c>
      <c r="H70" s="4">
        <f t="shared" si="4"/>
        <v>5.6699999999999955</v>
      </c>
      <c r="I70" s="8">
        <f t="shared" si="8"/>
        <v>59.85377862255223</v>
      </c>
      <c r="J70" s="2">
        <f t="shared" si="6"/>
        <v>63</v>
      </c>
    </row>
    <row r="71" spans="3:10" ht="12.75">
      <c r="C71" s="3">
        <f t="shared" si="9"/>
        <v>19.939007457665255</v>
      </c>
      <c r="D71" s="2">
        <f aca="true" t="shared" si="10" ref="D71:D134">B$3-C71</f>
        <v>8.060992542334745</v>
      </c>
      <c r="E71" s="3">
        <f t="shared" si="3"/>
        <v>0.09</v>
      </c>
      <c r="F71" s="3">
        <f t="shared" si="1"/>
        <v>0</v>
      </c>
      <c r="G71" s="4">
        <f t="shared" si="2"/>
        <v>0</v>
      </c>
      <c r="H71" s="4">
        <f t="shared" si="4"/>
        <v>5.759999999999995</v>
      </c>
      <c r="I71" s="8">
        <f t="shared" si="8"/>
        <v>60.81009417427324</v>
      </c>
      <c r="J71" s="2">
        <f t="shared" si="6"/>
        <v>64</v>
      </c>
    </row>
    <row r="72" spans="3:10" ht="12.75">
      <c r="C72" s="3">
        <f t="shared" si="9"/>
        <v>20.230725904993236</v>
      </c>
      <c r="D72" s="2">
        <f t="shared" si="10"/>
        <v>7.7692740950067645</v>
      </c>
      <c r="E72" s="3">
        <f t="shared" si="3"/>
        <v>0.09</v>
      </c>
      <c r="F72" s="3">
        <f aca="true" t="shared" si="11" ref="F72:F135">IF(AND(J72&gt;B$5,J72&lt;B$14),B$9,0)</f>
        <v>0</v>
      </c>
      <c r="G72" s="4">
        <f aca="true" t="shared" si="12" ref="G72:G135">IF(J72=B$11,B$12,0)</f>
        <v>0</v>
      </c>
      <c r="H72" s="4">
        <f t="shared" si="4"/>
        <v>5.849999999999995</v>
      </c>
      <c r="I72" s="8">
        <f aca="true" t="shared" si="13" ref="I72:I103">I71+COS(ATAN((H$207-H72)/B$18))</f>
        <v>61.76659840713818</v>
      </c>
      <c r="J72" s="2">
        <f t="shared" si="6"/>
        <v>65</v>
      </c>
    </row>
    <row r="73" spans="3:10" ht="12.75">
      <c r="C73" s="3">
        <f t="shared" si="9"/>
        <v>20.521826043109694</v>
      </c>
      <c r="D73" s="2">
        <f t="shared" si="10"/>
        <v>7.478173956890306</v>
      </c>
      <c r="E73" s="3">
        <f aca="true" t="shared" si="14" ref="E73:E136">IF(J73&lt;B$5,B$6,0)</f>
        <v>0.09</v>
      </c>
      <c r="F73" s="3">
        <f t="shared" si="11"/>
        <v>0</v>
      </c>
      <c r="G73" s="4">
        <f t="shared" si="12"/>
        <v>0</v>
      </c>
      <c r="H73" s="4">
        <f aca="true" t="shared" si="15" ref="H73:H136">H72+E73+F73+G73</f>
        <v>5.939999999999995</v>
      </c>
      <c r="I73" s="8">
        <f t="shared" si="13"/>
        <v>62.72329099600285</v>
      </c>
      <c r="J73" s="2">
        <f aca="true" t="shared" si="16" ref="J73:J136">IF(J72&lt;B$14,J72+1,J72)</f>
        <v>66</v>
      </c>
    </row>
    <row r="74" spans="3:10" ht="12.75">
      <c r="C74" s="3">
        <f t="shared" si="9"/>
        <v>20.81230750701996</v>
      </c>
      <c r="D74" s="2">
        <f t="shared" si="10"/>
        <v>7.187692492980041</v>
      </c>
      <c r="E74" s="3">
        <f t="shared" si="14"/>
        <v>0.09</v>
      </c>
      <c r="F74" s="3">
        <f t="shared" si="11"/>
        <v>0</v>
      </c>
      <c r="G74" s="4">
        <f t="shared" si="12"/>
        <v>0</v>
      </c>
      <c r="H74" s="4">
        <f t="shared" si="15"/>
        <v>6.029999999999995</v>
      </c>
      <c r="I74" s="8">
        <f t="shared" si="13"/>
        <v>63.68017161505862</v>
      </c>
      <c r="J74" s="2">
        <f t="shared" si="16"/>
        <v>67</v>
      </c>
    </row>
    <row r="75" spans="3:10" ht="12.75">
      <c r="C75" s="3">
        <f t="shared" si="9"/>
        <v>21.102169932218654</v>
      </c>
      <c r="D75" s="2">
        <f t="shared" si="10"/>
        <v>6.897830067781346</v>
      </c>
      <c r="E75" s="3">
        <f t="shared" si="14"/>
        <v>0.09</v>
      </c>
      <c r="F75" s="3">
        <f t="shared" si="11"/>
        <v>0</v>
      </c>
      <c r="G75" s="4">
        <f t="shared" si="12"/>
        <v>0</v>
      </c>
      <c r="H75" s="4">
        <f t="shared" si="15"/>
        <v>6.119999999999995</v>
      </c>
      <c r="I75" s="8">
        <f t="shared" si="13"/>
        <v>64.63723993783287</v>
      </c>
      <c r="J75" s="2">
        <f t="shared" si="16"/>
        <v>68</v>
      </c>
    </row>
    <row r="76" spans="3:10" ht="12.75">
      <c r="C76" s="3">
        <f t="shared" si="9"/>
        <v>21.391412954691717</v>
      </c>
      <c r="D76" s="2">
        <f t="shared" si="10"/>
        <v>6.608587045308283</v>
      </c>
      <c r="E76" s="3">
        <f t="shared" si="14"/>
        <v>0.09</v>
      </c>
      <c r="F76" s="3">
        <f t="shared" si="11"/>
        <v>0</v>
      </c>
      <c r="G76" s="4">
        <f t="shared" si="12"/>
        <v>0</v>
      </c>
      <c r="H76" s="4">
        <f t="shared" si="15"/>
        <v>6.209999999999995</v>
      </c>
      <c r="I76" s="8">
        <f t="shared" si="13"/>
        <v>65.59449563718945</v>
      </c>
      <c r="J76" s="2">
        <f t="shared" si="16"/>
        <v>69</v>
      </c>
    </row>
    <row r="77" spans="3:10" ht="12.75">
      <c r="C77" s="3">
        <f aca="true" t="shared" si="17" ref="C77:C108">(C76+SIN(ATAN((H$207-H77)/B$18)))</f>
        <v>21.53441472156518</v>
      </c>
      <c r="D77" s="2">
        <f t="shared" si="10"/>
        <v>6.465585278434819</v>
      </c>
      <c r="E77" s="3">
        <f t="shared" si="14"/>
        <v>0.09</v>
      </c>
      <c r="F77" s="3">
        <f t="shared" si="11"/>
        <v>0</v>
      </c>
      <c r="G77" s="4">
        <f t="shared" si="12"/>
        <v>20</v>
      </c>
      <c r="H77" s="4">
        <f t="shared" si="15"/>
        <v>26.299999999999994</v>
      </c>
      <c r="I77" s="8">
        <f t="shared" si="13"/>
        <v>66.58421807033476</v>
      </c>
      <c r="J77" s="2">
        <f t="shared" si="16"/>
        <v>70</v>
      </c>
    </row>
    <row r="78" spans="3:10" ht="12.75">
      <c r="C78" s="3">
        <f t="shared" si="17"/>
        <v>21.67673159662155</v>
      </c>
      <c r="D78" s="2">
        <f t="shared" si="10"/>
        <v>6.323268403378449</v>
      </c>
      <c r="E78" s="3">
        <f t="shared" si="14"/>
        <v>0.09</v>
      </c>
      <c r="F78" s="3">
        <f t="shared" si="11"/>
        <v>0</v>
      </c>
      <c r="G78" s="4">
        <f t="shared" si="12"/>
        <v>0</v>
      </c>
      <c r="H78" s="4">
        <f t="shared" si="15"/>
        <v>26.389999999999993</v>
      </c>
      <c r="I78" s="8">
        <f t="shared" si="13"/>
        <v>67.57403921936836</v>
      </c>
      <c r="J78" s="2">
        <f t="shared" si="16"/>
        <v>71</v>
      </c>
    </row>
    <row r="79" spans="3:10" ht="12.75">
      <c r="C79" s="3">
        <f t="shared" si="17"/>
        <v>21.818363375386994</v>
      </c>
      <c r="D79" s="2">
        <f t="shared" si="10"/>
        <v>6.181636624613006</v>
      </c>
      <c r="E79" s="3">
        <f t="shared" si="14"/>
        <v>0.09</v>
      </c>
      <c r="F79" s="3">
        <f t="shared" si="11"/>
        <v>0</v>
      </c>
      <c r="G79" s="4">
        <f t="shared" si="12"/>
        <v>0</v>
      </c>
      <c r="H79" s="4">
        <f t="shared" si="15"/>
        <v>26.479999999999993</v>
      </c>
      <c r="I79" s="8">
        <f t="shared" si="13"/>
        <v>68.56395862984769</v>
      </c>
      <c r="J79" s="2">
        <f t="shared" si="16"/>
        <v>72</v>
      </c>
    </row>
    <row r="80" spans="3:10" ht="12.75">
      <c r="C80" s="3">
        <f t="shared" si="17"/>
        <v>21.959309854291178</v>
      </c>
      <c r="D80" s="2">
        <f t="shared" si="10"/>
        <v>6.0406901457088225</v>
      </c>
      <c r="E80" s="3">
        <f t="shared" si="14"/>
        <v>0.09</v>
      </c>
      <c r="F80" s="3">
        <f t="shared" si="11"/>
        <v>0</v>
      </c>
      <c r="G80" s="4">
        <f t="shared" si="12"/>
        <v>0</v>
      </c>
      <c r="H80" s="4">
        <f t="shared" si="15"/>
        <v>26.569999999999993</v>
      </c>
      <c r="I80" s="8">
        <f t="shared" si="13"/>
        <v>69.55397584691238</v>
      </c>
      <c r="J80" s="2">
        <f t="shared" si="16"/>
        <v>73</v>
      </c>
    </row>
    <row r="81" spans="3:10" ht="12.75">
      <c r="C81" s="3">
        <f t="shared" si="17"/>
        <v>22.099570830668682</v>
      </c>
      <c r="D81" s="2">
        <f t="shared" si="10"/>
        <v>5.900429169331318</v>
      </c>
      <c r="E81" s="3">
        <f t="shared" si="14"/>
        <v>0.09</v>
      </c>
      <c r="F81" s="3">
        <f t="shared" si="11"/>
        <v>0</v>
      </c>
      <c r="G81" s="4">
        <f t="shared" si="12"/>
        <v>0</v>
      </c>
      <c r="H81" s="4">
        <f t="shared" si="15"/>
        <v>26.659999999999993</v>
      </c>
      <c r="I81" s="8">
        <f t="shared" si="13"/>
        <v>70.54409041528598</v>
      </c>
      <c r="J81" s="2">
        <f t="shared" si="16"/>
        <v>74</v>
      </c>
    </row>
    <row r="82" spans="3:10" ht="12.75">
      <c r="C82" s="3">
        <f t="shared" si="17"/>
        <v>22.239146102760433</v>
      </c>
      <c r="D82" s="2">
        <f t="shared" si="10"/>
        <v>5.760853897239567</v>
      </c>
      <c r="E82" s="3">
        <f t="shared" si="14"/>
        <v>0.09</v>
      </c>
      <c r="F82" s="3">
        <f t="shared" si="11"/>
        <v>0</v>
      </c>
      <c r="G82" s="4">
        <f t="shared" si="12"/>
        <v>0</v>
      </c>
      <c r="H82" s="4">
        <f t="shared" si="15"/>
        <v>26.749999999999993</v>
      </c>
      <c r="I82" s="8">
        <f t="shared" si="13"/>
        <v>71.53430187927765</v>
      </c>
      <c r="J82" s="2">
        <f t="shared" si="16"/>
        <v>75</v>
      </c>
    </row>
    <row r="83" spans="3:10" ht="12.75">
      <c r="C83" s="3">
        <f t="shared" si="17"/>
        <v>22.378035469715105</v>
      </c>
      <c r="D83" s="2">
        <f t="shared" si="10"/>
        <v>5.621964530284895</v>
      </c>
      <c r="E83" s="3">
        <f t="shared" si="14"/>
        <v>0.09</v>
      </c>
      <c r="F83" s="3">
        <f t="shared" si="11"/>
        <v>0</v>
      </c>
      <c r="G83" s="4">
        <f t="shared" si="12"/>
        <v>0</v>
      </c>
      <c r="H83" s="4">
        <f t="shared" si="15"/>
        <v>26.839999999999993</v>
      </c>
      <c r="I83" s="8">
        <f t="shared" si="13"/>
        <v>72.5246097827839</v>
      </c>
      <c r="J83" s="2">
        <f t="shared" si="16"/>
        <v>76</v>
      </c>
    </row>
    <row r="84" spans="3:10" ht="12.75">
      <c r="C84" s="3">
        <f t="shared" si="17"/>
        <v>22.516238731590526</v>
      </c>
      <c r="D84" s="2">
        <f t="shared" si="10"/>
        <v>5.483761268409474</v>
      </c>
      <c r="E84" s="3">
        <f t="shared" si="14"/>
        <v>0.09</v>
      </c>
      <c r="F84" s="3">
        <f t="shared" si="11"/>
        <v>0</v>
      </c>
      <c r="G84" s="4">
        <f t="shared" si="12"/>
        <v>0</v>
      </c>
      <c r="H84" s="4">
        <f t="shared" si="15"/>
        <v>26.929999999999993</v>
      </c>
      <c r="I84" s="8">
        <f t="shared" si="13"/>
        <v>73.5150136692903</v>
      </c>
      <c r="J84" s="2">
        <f t="shared" si="16"/>
        <v>77</v>
      </c>
    </row>
    <row r="85" spans="3:10" ht="12.75">
      <c r="C85" s="3">
        <f t="shared" si="17"/>
        <v>22.653755689355087</v>
      </c>
      <c r="D85" s="2">
        <f t="shared" si="10"/>
        <v>5.346244310644913</v>
      </c>
      <c r="E85" s="3">
        <f t="shared" si="14"/>
        <v>0.09</v>
      </c>
      <c r="F85" s="3">
        <f t="shared" si="11"/>
        <v>0</v>
      </c>
      <c r="G85" s="4">
        <f t="shared" si="12"/>
        <v>0</v>
      </c>
      <c r="H85" s="4">
        <f t="shared" si="15"/>
        <v>27.019999999999992</v>
      </c>
      <c r="I85" s="8">
        <f t="shared" si="13"/>
        <v>74.50551308187325</v>
      </c>
      <c r="J85" s="2">
        <f t="shared" si="16"/>
        <v>78</v>
      </c>
    </row>
    <row r="86" spans="3:10" ht="12.75">
      <c r="C86" s="3">
        <f t="shared" si="17"/>
        <v>22.79058614488913</v>
      </c>
      <c r="D86" s="2">
        <f t="shared" si="10"/>
        <v>5.209413855110871</v>
      </c>
      <c r="E86" s="3">
        <f t="shared" si="14"/>
        <v>0.09</v>
      </c>
      <c r="F86" s="3">
        <f t="shared" si="11"/>
        <v>0</v>
      </c>
      <c r="G86" s="4">
        <f t="shared" si="12"/>
        <v>0</v>
      </c>
      <c r="H86" s="4">
        <f t="shared" si="15"/>
        <v>27.109999999999992</v>
      </c>
      <c r="I86" s="8">
        <f t="shared" si="13"/>
        <v>75.49610756320168</v>
      </c>
      <c r="J86" s="2">
        <f t="shared" si="16"/>
        <v>79</v>
      </c>
    </row>
    <row r="87" spans="3:10" ht="12.75">
      <c r="C87" s="3">
        <f t="shared" si="17"/>
        <v>22.92672990098634</v>
      </c>
      <c r="D87" s="2">
        <f t="shared" si="10"/>
        <v>5.0732700990136586</v>
      </c>
      <c r="E87" s="3">
        <f t="shared" si="14"/>
        <v>0.09</v>
      </c>
      <c r="F87" s="3">
        <f t="shared" si="11"/>
        <v>0</v>
      </c>
      <c r="G87" s="4">
        <f t="shared" si="12"/>
        <v>0</v>
      </c>
      <c r="H87" s="4">
        <f t="shared" si="15"/>
        <v>27.199999999999992</v>
      </c>
      <c r="I87" s="8">
        <f t="shared" si="13"/>
        <v>76.4867966555388</v>
      </c>
      <c r="J87" s="2">
        <f t="shared" si="16"/>
        <v>80</v>
      </c>
    </row>
    <row r="88" spans="3:10" ht="12.75">
      <c r="C88" s="3">
        <f t="shared" si="17"/>
        <v>23.062186761355143</v>
      </c>
      <c r="D88" s="2">
        <f t="shared" si="10"/>
        <v>4.937813238644857</v>
      </c>
      <c r="E88" s="3">
        <f t="shared" si="14"/>
        <v>0.09</v>
      </c>
      <c r="F88" s="3">
        <f t="shared" si="11"/>
        <v>0</v>
      </c>
      <c r="G88" s="4">
        <f t="shared" si="12"/>
        <v>0</v>
      </c>
      <c r="H88" s="4">
        <f t="shared" si="15"/>
        <v>27.289999999999992</v>
      </c>
      <c r="I88" s="8">
        <f t="shared" si="13"/>
        <v>77.47757990074383</v>
      </c>
      <c r="J88" s="2">
        <f t="shared" si="16"/>
        <v>81</v>
      </c>
    </row>
    <row r="89" spans="3:10" ht="12.75">
      <c r="C89" s="3">
        <f t="shared" si="17"/>
        <v>23.19695653062006</v>
      </c>
      <c r="D89" s="2">
        <f t="shared" si="10"/>
        <v>4.80304346937994</v>
      </c>
      <c r="E89" s="3">
        <f t="shared" si="14"/>
        <v>0.09</v>
      </c>
      <c r="F89" s="3">
        <f t="shared" si="11"/>
        <v>0</v>
      </c>
      <c r="G89" s="4">
        <f t="shared" si="12"/>
        <v>0</v>
      </c>
      <c r="H89" s="4">
        <f t="shared" si="15"/>
        <v>27.379999999999992</v>
      </c>
      <c r="I89" s="8">
        <f t="shared" si="13"/>
        <v>78.4684568402738</v>
      </c>
      <c r="J89" s="2">
        <f t="shared" si="16"/>
        <v>82</v>
      </c>
    </row>
    <row r="90" spans="3:10" ht="12.75">
      <c r="C90" s="3">
        <f t="shared" si="17"/>
        <v>23.331039014323107</v>
      </c>
      <c r="D90" s="2">
        <f t="shared" si="10"/>
        <v>4.668960985676893</v>
      </c>
      <c r="E90" s="3">
        <f t="shared" si="14"/>
        <v>0.09</v>
      </c>
      <c r="F90" s="3">
        <f t="shared" si="11"/>
        <v>0</v>
      </c>
      <c r="G90" s="4">
        <f t="shared" si="12"/>
        <v>0</v>
      </c>
      <c r="H90" s="4">
        <f t="shared" si="15"/>
        <v>27.46999999999999</v>
      </c>
      <c r="I90" s="8">
        <f t="shared" si="13"/>
        <v>79.45942701518526</v>
      </c>
      <c r="J90" s="2">
        <f t="shared" si="16"/>
        <v>83</v>
      </c>
    </row>
    <row r="91" spans="3:10" ht="12.75">
      <c r="C91" s="3">
        <f t="shared" si="17"/>
        <v>23.464434018925143</v>
      </c>
      <c r="D91" s="2">
        <f t="shared" si="10"/>
        <v>4.535565981074857</v>
      </c>
      <c r="E91" s="3">
        <f t="shared" si="14"/>
        <v>0.09</v>
      </c>
      <c r="F91" s="3">
        <f t="shared" si="11"/>
        <v>0</v>
      </c>
      <c r="G91" s="4">
        <f t="shared" si="12"/>
        <v>0</v>
      </c>
      <c r="H91" s="4">
        <f t="shared" si="15"/>
        <v>27.55999999999999</v>
      </c>
      <c r="I91" s="8">
        <f t="shared" si="13"/>
        <v>80.45048996613602</v>
      </c>
      <c r="J91" s="2">
        <f t="shared" si="16"/>
        <v>84</v>
      </c>
    </row>
    <row r="92" spans="3:10" ht="12.75">
      <c r="C92" s="3">
        <f t="shared" si="17"/>
        <v>23.597141351807245</v>
      </c>
      <c r="D92" s="2">
        <f t="shared" si="10"/>
        <v>4.402858648192755</v>
      </c>
      <c r="E92" s="3">
        <f t="shared" si="14"/>
        <v>0.09</v>
      </c>
      <c r="F92" s="3">
        <f t="shared" si="11"/>
        <v>0</v>
      </c>
      <c r="G92" s="4">
        <f t="shared" si="12"/>
        <v>0</v>
      </c>
      <c r="H92" s="4">
        <f t="shared" si="15"/>
        <v>27.64999999999999</v>
      </c>
      <c r="I92" s="8">
        <f t="shared" si="13"/>
        <v>81.44164523338698</v>
      </c>
      <c r="J92" s="2">
        <f t="shared" si="16"/>
        <v>85</v>
      </c>
    </row>
    <row r="93" spans="3:10" ht="12.75">
      <c r="C93" s="3">
        <f t="shared" si="17"/>
        <v>23.72916082127206</v>
      </c>
      <c r="D93" s="2">
        <f t="shared" si="10"/>
        <v>4.27083917872794</v>
      </c>
      <c r="E93" s="3">
        <f t="shared" si="14"/>
        <v>0.09</v>
      </c>
      <c r="F93" s="3">
        <f t="shared" si="11"/>
        <v>0</v>
      </c>
      <c r="G93" s="4">
        <f t="shared" si="12"/>
        <v>0</v>
      </c>
      <c r="H93" s="4">
        <f t="shared" si="15"/>
        <v>27.73999999999999</v>
      </c>
      <c r="I93" s="8">
        <f t="shared" si="13"/>
        <v>82.43289235680385</v>
      </c>
      <c r="J93" s="2">
        <f t="shared" si="16"/>
        <v>86</v>
      </c>
    </row>
    <row r="94" spans="3:10" ht="12.75">
      <c r="C94" s="3">
        <f t="shared" si="17"/>
        <v>23.86049223654516</v>
      </c>
      <c r="D94" s="2">
        <f t="shared" si="10"/>
        <v>4.139507763454841</v>
      </c>
      <c r="E94" s="3">
        <f t="shared" si="14"/>
        <v>0.09</v>
      </c>
      <c r="F94" s="3">
        <f t="shared" si="11"/>
        <v>0</v>
      </c>
      <c r="G94" s="4">
        <f t="shared" si="12"/>
        <v>0</v>
      </c>
      <c r="H94" s="4">
        <f t="shared" si="15"/>
        <v>27.82999999999999</v>
      </c>
      <c r="I94" s="8">
        <f t="shared" si="13"/>
        <v>83.42423087585895</v>
      </c>
      <c r="J94" s="2">
        <f t="shared" si="16"/>
        <v>87</v>
      </c>
    </row>
    <row r="95" spans="3:10" ht="12.75">
      <c r="C95" s="3">
        <f t="shared" si="17"/>
        <v>23.991135407776383</v>
      </c>
      <c r="D95" s="2">
        <f t="shared" si="10"/>
        <v>4.008864592223617</v>
      </c>
      <c r="E95" s="3">
        <f t="shared" si="14"/>
        <v>0.09</v>
      </c>
      <c r="F95" s="3">
        <f t="shared" si="11"/>
        <v>0</v>
      </c>
      <c r="G95" s="4">
        <f t="shared" si="12"/>
        <v>0</v>
      </c>
      <c r="H95" s="4">
        <f t="shared" si="15"/>
        <v>27.91999999999999</v>
      </c>
      <c r="I95" s="8">
        <f t="shared" si="13"/>
        <v>84.41566032963297</v>
      </c>
      <c r="J95" s="2">
        <f t="shared" si="16"/>
        <v>88</v>
      </c>
    </row>
    <row r="96" spans="3:10" ht="12.75">
      <c r="C96" s="3">
        <f t="shared" si="17"/>
        <v>24.12109014604118</v>
      </c>
      <c r="D96" s="2">
        <f t="shared" si="10"/>
        <v>3.8789098539588203</v>
      </c>
      <c r="E96" s="3">
        <f t="shared" si="14"/>
        <v>0.09</v>
      </c>
      <c r="F96" s="3">
        <f t="shared" si="11"/>
        <v>0</v>
      </c>
      <c r="G96" s="4">
        <f t="shared" si="12"/>
        <v>0</v>
      </c>
      <c r="H96" s="4">
        <f t="shared" si="15"/>
        <v>28.00999999999999</v>
      </c>
      <c r="I96" s="8">
        <f t="shared" si="13"/>
        <v>85.40718025681674</v>
      </c>
      <c r="J96" s="2">
        <f t="shared" si="16"/>
        <v>89</v>
      </c>
    </row>
    <row r="97" spans="3:10" ht="12.75">
      <c r="C97" s="3">
        <f t="shared" si="17"/>
        <v>24.25035626334194</v>
      </c>
      <c r="D97" s="2">
        <f t="shared" si="10"/>
        <v>3.7496437366580615</v>
      </c>
      <c r="E97" s="3">
        <f t="shared" si="14"/>
        <v>0.09</v>
      </c>
      <c r="F97" s="3">
        <f t="shared" si="11"/>
        <v>0</v>
      </c>
      <c r="G97" s="4">
        <f t="shared" si="12"/>
        <v>0</v>
      </c>
      <c r="H97" s="4">
        <f t="shared" si="15"/>
        <v>28.09999999999999</v>
      </c>
      <c r="I97" s="8">
        <f t="shared" si="13"/>
        <v>86.39879019571308</v>
      </c>
      <c r="J97" s="2">
        <f t="shared" si="16"/>
        <v>90</v>
      </c>
    </row>
    <row r="98" spans="3:10" ht="12.75">
      <c r="C98" s="3">
        <f t="shared" si="17"/>
        <v>24.378933572609323</v>
      </c>
      <c r="D98" s="2">
        <f t="shared" si="10"/>
        <v>3.6210664273906765</v>
      </c>
      <c r="E98" s="3">
        <f t="shared" si="14"/>
        <v>0.09</v>
      </c>
      <c r="F98" s="3">
        <f t="shared" si="11"/>
        <v>0</v>
      </c>
      <c r="G98" s="4">
        <f t="shared" si="12"/>
        <v>0</v>
      </c>
      <c r="H98" s="4">
        <f t="shared" si="15"/>
        <v>28.18999999999999</v>
      </c>
      <c r="I98" s="8">
        <f t="shared" si="13"/>
        <v>87.39048968423849</v>
      </c>
      <c r="J98" s="2">
        <f t="shared" si="16"/>
        <v>91</v>
      </c>
    </row>
    <row r="99" spans="3:10" ht="12.75">
      <c r="C99" s="3">
        <f t="shared" si="17"/>
        <v>24.50682188770359</v>
      </c>
      <c r="D99" s="2">
        <f t="shared" si="10"/>
        <v>3.493178112296409</v>
      </c>
      <c r="E99" s="3">
        <f t="shared" si="14"/>
        <v>0.09</v>
      </c>
      <c r="F99" s="3">
        <f t="shared" si="11"/>
        <v>0</v>
      </c>
      <c r="G99" s="4">
        <f t="shared" si="12"/>
        <v>0</v>
      </c>
      <c r="H99" s="4">
        <f t="shared" si="15"/>
        <v>28.27999999999999</v>
      </c>
      <c r="I99" s="8">
        <f t="shared" si="13"/>
        <v>88.38227825992503</v>
      </c>
      <c r="J99" s="2">
        <f t="shared" si="16"/>
        <v>92</v>
      </c>
    </row>
    <row r="100" spans="3:10" ht="12.75">
      <c r="C100" s="3">
        <f t="shared" si="17"/>
        <v>24.634021023415908</v>
      </c>
      <c r="D100" s="2">
        <f t="shared" si="10"/>
        <v>3.365978976584092</v>
      </c>
      <c r="E100" s="3">
        <f t="shared" si="14"/>
        <v>0.09</v>
      </c>
      <c r="F100" s="3">
        <f t="shared" si="11"/>
        <v>0</v>
      </c>
      <c r="G100" s="4">
        <f t="shared" si="12"/>
        <v>0</v>
      </c>
      <c r="H100" s="4">
        <f t="shared" si="15"/>
        <v>28.36999999999999</v>
      </c>
      <c r="I100" s="8">
        <f t="shared" si="13"/>
        <v>89.37415545992211</v>
      </c>
      <c r="J100" s="2">
        <f t="shared" si="16"/>
        <v>93</v>
      </c>
    </row>
    <row r="101" spans="3:10" ht="12.75">
      <c r="C101" s="3">
        <f t="shared" si="17"/>
        <v>24.76053079546967</v>
      </c>
      <c r="D101" s="2">
        <f t="shared" si="10"/>
        <v>3.23946920453033</v>
      </c>
      <c r="E101" s="3">
        <f t="shared" si="14"/>
        <v>0.09</v>
      </c>
      <c r="F101" s="3">
        <f t="shared" si="11"/>
        <v>0</v>
      </c>
      <c r="G101" s="4">
        <f t="shared" si="12"/>
        <v>0</v>
      </c>
      <c r="H101" s="4">
        <f t="shared" si="15"/>
        <v>28.45999999999999</v>
      </c>
      <c r="I101" s="8">
        <f t="shared" si="13"/>
        <v>90.36612082099825</v>
      </c>
      <c r="J101" s="2">
        <f t="shared" si="16"/>
        <v>94</v>
      </c>
    </row>
    <row r="102" spans="3:10" ht="12.75">
      <c r="C102" s="3">
        <f t="shared" si="17"/>
        <v>24.886351020521797</v>
      </c>
      <c r="D102" s="2">
        <f t="shared" si="10"/>
        <v>3.113648979478203</v>
      </c>
      <c r="E102" s="3">
        <f t="shared" si="14"/>
        <v>0.09</v>
      </c>
      <c r="F102" s="3">
        <f t="shared" si="11"/>
        <v>0</v>
      </c>
      <c r="G102" s="4">
        <f t="shared" si="12"/>
        <v>0</v>
      </c>
      <c r="H102" s="4">
        <f t="shared" si="15"/>
        <v>28.54999999999999</v>
      </c>
      <c r="I102" s="8">
        <f t="shared" si="13"/>
        <v>91.35817387954292</v>
      </c>
      <c r="J102" s="2">
        <f t="shared" si="16"/>
        <v>95</v>
      </c>
    </row>
    <row r="103" spans="3:10" ht="12.75">
      <c r="C103" s="3">
        <f t="shared" si="17"/>
        <v>25.01148151616404</v>
      </c>
      <c r="D103" s="2">
        <f t="shared" si="10"/>
        <v>2.9885184838359606</v>
      </c>
      <c r="E103" s="3">
        <f t="shared" si="14"/>
        <v>0.09</v>
      </c>
      <c r="F103" s="3">
        <f t="shared" si="11"/>
        <v>0</v>
      </c>
      <c r="G103" s="4">
        <f t="shared" si="12"/>
        <v>0</v>
      </c>
      <c r="H103" s="4">
        <f t="shared" si="15"/>
        <v>28.63999999999999</v>
      </c>
      <c r="I103" s="8">
        <f t="shared" si="13"/>
        <v>92.35031417156836</v>
      </c>
      <c r="J103" s="2">
        <f t="shared" si="16"/>
        <v>96</v>
      </c>
    </row>
    <row r="104" spans="3:10" ht="12.75">
      <c r="C104" s="3">
        <f t="shared" si="17"/>
        <v>25.13592210092427</v>
      </c>
      <c r="D104" s="2">
        <f t="shared" si="10"/>
        <v>2.864077899075731</v>
      </c>
      <c r="E104" s="3">
        <f t="shared" si="14"/>
        <v>0.09</v>
      </c>
      <c r="F104" s="3">
        <f t="shared" si="11"/>
        <v>0</v>
      </c>
      <c r="G104" s="4">
        <f t="shared" si="12"/>
        <v>0</v>
      </c>
      <c r="H104" s="4">
        <f t="shared" si="15"/>
        <v>28.72999999999999</v>
      </c>
      <c r="I104" s="8">
        <f aca="true" t="shared" si="18" ref="I104:I135">I103+COS(ATAN((H$207-H104)/B$18))</f>
        <v>93.34254123271138</v>
      </c>
      <c r="J104" s="2">
        <f t="shared" si="16"/>
        <v>97</v>
      </c>
    </row>
    <row r="105" spans="3:10" ht="12.75">
      <c r="C105" s="3">
        <f t="shared" si="17"/>
        <v>25.259672594267766</v>
      </c>
      <c r="D105" s="2">
        <f t="shared" si="10"/>
        <v>2.740327405732234</v>
      </c>
      <c r="E105" s="3">
        <f t="shared" si="14"/>
        <v>0.09</v>
      </c>
      <c r="F105" s="3">
        <f t="shared" si="11"/>
        <v>0</v>
      </c>
      <c r="G105" s="4">
        <f t="shared" si="12"/>
        <v>0</v>
      </c>
      <c r="H105" s="4">
        <f t="shared" si="15"/>
        <v>28.81999999999999</v>
      </c>
      <c r="I105" s="8">
        <f t="shared" si="18"/>
        <v>94.33485459823522</v>
      </c>
      <c r="J105" s="2">
        <f t="shared" si="16"/>
        <v>98</v>
      </c>
    </row>
    <row r="106" spans="3:10" ht="12.75">
      <c r="C106" s="3">
        <f t="shared" si="17"/>
        <v>25.38273281659851</v>
      </c>
      <c r="D106" s="2">
        <f t="shared" si="10"/>
        <v>2.6172671834014913</v>
      </c>
      <c r="E106" s="3">
        <f t="shared" si="14"/>
        <v>0.09</v>
      </c>
      <c r="F106" s="3">
        <f t="shared" si="11"/>
        <v>0</v>
      </c>
      <c r="G106" s="4">
        <f t="shared" si="12"/>
        <v>0</v>
      </c>
      <c r="H106" s="4">
        <f t="shared" si="15"/>
        <v>28.90999999999999</v>
      </c>
      <c r="I106" s="8">
        <f t="shared" si="18"/>
        <v>95.32725380303131</v>
      </c>
      <c r="J106" s="2">
        <f t="shared" si="16"/>
        <v>99</v>
      </c>
    </row>
    <row r="107" spans="3:10" ht="12.75">
      <c r="C107" s="3">
        <f t="shared" si="17"/>
        <v>25.50510258926044</v>
      </c>
      <c r="D107" s="2">
        <f t="shared" si="10"/>
        <v>2.4948974107395614</v>
      </c>
      <c r="E107" s="3">
        <f t="shared" si="14"/>
        <v>0.09</v>
      </c>
      <c r="F107" s="3">
        <f t="shared" si="11"/>
        <v>0</v>
      </c>
      <c r="G107" s="4">
        <f t="shared" si="12"/>
        <v>0</v>
      </c>
      <c r="H107" s="4">
        <f t="shared" si="15"/>
        <v>28.99999999999999</v>
      </c>
      <c r="I107" s="8">
        <f t="shared" si="18"/>
        <v>96.31973838162116</v>
      </c>
      <c r="J107" s="2">
        <f t="shared" si="16"/>
        <v>100</v>
      </c>
    </row>
    <row r="108" spans="3:10" ht="12.75">
      <c r="C108" s="3">
        <f t="shared" si="17"/>
        <v>25.62678173453874</v>
      </c>
      <c r="D108" s="2">
        <f t="shared" si="10"/>
        <v>2.3732182654612615</v>
      </c>
      <c r="E108" s="3">
        <f t="shared" si="14"/>
        <v>0.09</v>
      </c>
      <c r="F108" s="3">
        <f t="shared" si="11"/>
        <v>0</v>
      </c>
      <c r="G108" s="4">
        <f t="shared" si="12"/>
        <v>0</v>
      </c>
      <c r="H108" s="4">
        <f t="shared" si="15"/>
        <v>29.08999999999999</v>
      </c>
      <c r="I108" s="8">
        <f t="shared" si="18"/>
        <v>97.31230786815817</v>
      </c>
      <c r="J108" s="2">
        <f t="shared" si="16"/>
        <v>101</v>
      </c>
    </row>
    <row r="109" spans="3:10" ht="12.75">
      <c r="C109" s="3">
        <f aca="true" t="shared" si="19" ref="C109:C140">(C108+SIN(ATAN((H$207-H109)/B$18)))</f>
        <v>25.747770075661094</v>
      </c>
      <c r="D109" s="2">
        <f t="shared" si="10"/>
        <v>2.2522299243389057</v>
      </c>
      <c r="E109" s="3">
        <f t="shared" si="14"/>
        <v>0.09</v>
      </c>
      <c r="F109" s="3">
        <f t="shared" si="11"/>
        <v>0</v>
      </c>
      <c r="G109" s="4">
        <f t="shared" si="12"/>
        <v>0</v>
      </c>
      <c r="H109" s="4">
        <f t="shared" si="15"/>
        <v>29.17999999999999</v>
      </c>
      <c r="I109" s="8">
        <f t="shared" si="18"/>
        <v>98.30496179642948</v>
      </c>
      <c r="J109" s="2">
        <f t="shared" si="16"/>
        <v>102</v>
      </c>
    </row>
    <row r="110" spans="3:10" ht="12.75">
      <c r="C110" s="3">
        <f t="shared" si="19"/>
        <v>25.868067436798952</v>
      </c>
      <c r="D110" s="2">
        <f t="shared" si="10"/>
        <v>2.1319325632010475</v>
      </c>
      <c r="E110" s="3">
        <f t="shared" si="14"/>
        <v>0.09</v>
      </c>
      <c r="F110" s="3">
        <f t="shared" si="11"/>
        <v>0</v>
      </c>
      <c r="G110" s="4">
        <f t="shared" si="12"/>
        <v>0</v>
      </c>
      <c r="H110" s="4">
        <f t="shared" si="15"/>
        <v>29.26999999999999</v>
      </c>
      <c r="I110" s="8">
        <f t="shared" si="18"/>
        <v>99.2976996998578</v>
      </c>
      <c r="J110" s="2">
        <f t="shared" si="16"/>
        <v>103</v>
      </c>
    </row>
    <row r="111" spans="3:10" ht="12.75">
      <c r="C111" s="3">
        <f t="shared" si="19"/>
        <v>25.98767364306877</v>
      </c>
      <c r="D111" s="2">
        <f t="shared" si="10"/>
        <v>2.0123263569312293</v>
      </c>
      <c r="E111" s="3">
        <f t="shared" si="14"/>
        <v>0.09</v>
      </c>
      <c r="F111" s="3">
        <f t="shared" si="11"/>
        <v>0</v>
      </c>
      <c r="G111" s="4">
        <f t="shared" si="12"/>
        <v>0</v>
      </c>
      <c r="H111" s="4">
        <f t="shared" si="15"/>
        <v>29.35999999999999</v>
      </c>
      <c r="I111" s="8">
        <f t="shared" si="18"/>
        <v>100.2905211115033</v>
      </c>
      <c r="J111" s="2">
        <f t="shared" si="16"/>
        <v>104</v>
      </c>
    </row>
    <row r="112" spans="3:10" ht="12.75">
      <c r="C112" s="3">
        <f t="shared" si="19"/>
        <v>26.106588520533275</v>
      </c>
      <c r="D112" s="2">
        <f t="shared" si="10"/>
        <v>1.8934114794667245</v>
      </c>
      <c r="E112" s="3">
        <f t="shared" si="14"/>
        <v>0.09</v>
      </c>
      <c r="F112" s="3">
        <f t="shared" si="11"/>
        <v>0</v>
      </c>
      <c r="G112" s="4">
        <f t="shared" si="12"/>
        <v>0</v>
      </c>
      <c r="H112" s="4">
        <f t="shared" si="15"/>
        <v>29.44999999999999</v>
      </c>
      <c r="I112" s="8">
        <f t="shared" si="18"/>
        <v>101.28342556406537</v>
      </c>
      <c r="J112" s="2">
        <f t="shared" si="16"/>
        <v>105</v>
      </c>
    </row>
    <row r="113" spans="3:10" ht="12.75">
      <c r="C113" s="3">
        <f t="shared" si="19"/>
        <v>26.224811896202684</v>
      </c>
      <c r="D113" s="2">
        <f t="shared" si="10"/>
        <v>1.7751881037973156</v>
      </c>
      <c r="E113" s="3">
        <f t="shared" si="14"/>
        <v>0.09</v>
      </c>
      <c r="F113" s="3">
        <f t="shared" si="11"/>
        <v>0</v>
      </c>
      <c r="G113" s="4">
        <f t="shared" si="12"/>
        <v>0</v>
      </c>
      <c r="H113" s="4">
        <f t="shared" si="15"/>
        <v>29.53999999999999</v>
      </c>
      <c r="I113" s="8">
        <f t="shared" si="18"/>
        <v>102.2764125898846</v>
      </c>
      <c r="J113" s="2">
        <f t="shared" si="16"/>
        <v>106</v>
      </c>
    </row>
    <row r="114" spans="3:10" ht="12.75">
      <c r="C114" s="3">
        <f t="shared" si="19"/>
        <v>26.342343598035956</v>
      </c>
      <c r="D114" s="2">
        <f t="shared" si="10"/>
        <v>1.6576564019640436</v>
      </c>
      <c r="E114" s="3">
        <f t="shared" si="14"/>
        <v>0.09</v>
      </c>
      <c r="F114" s="3">
        <f t="shared" si="11"/>
        <v>0</v>
      </c>
      <c r="G114" s="4">
        <f t="shared" si="12"/>
        <v>0</v>
      </c>
      <c r="H114" s="4">
        <f t="shared" si="15"/>
        <v>29.62999999999999</v>
      </c>
      <c r="I114" s="8">
        <f t="shared" si="18"/>
        <v>103.26948172094455</v>
      </c>
      <c r="J114" s="2">
        <f t="shared" si="16"/>
        <v>107</v>
      </c>
    </row>
    <row r="115" spans="3:10" ht="12.75">
      <c r="C115" s="3">
        <f t="shared" si="19"/>
        <v>26.459183454942007</v>
      </c>
      <c r="D115" s="2">
        <f t="shared" si="10"/>
        <v>1.540816545057993</v>
      </c>
      <c r="E115" s="3">
        <f t="shared" si="14"/>
        <v>0.09</v>
      </c>
      <c r="F115" s="3">
        <f t="shared" si="11"/>
        <v>0</v>
      </c>
      <c r="G115" s="4">
        <f t="shared" si="12"/>
        <v>0</v>
      </c>
      <c r="H115" s="4">
        <f t="shared" si="15"/>
        <v>29.719999999999988</v>
      </c>
      <c r="I115" s="8">
        <f t="shared" si="18"/>
        <v>104.26263248887366</v>
      </c>
      <c r="J115" s="2">
        <f t="shared" si="16"/>
        <v>108</v>
      </c>
    </row>
    <row r="116" spans="3:10" ht="12.75">
      <c r="C116" s="3">
        <f t="shared" si="19"/>
        <v>26.57533129678094</v>
      </c>
      <c r="D116" s="2">
        <f t="shared" si="10"/>
        <v>1.4246687032190586</v>
      </c>
      <c r="E116" s="3">
        <f t="shared" si="14"/>
        <v>0.09</v>
      </c>
      <c r="F116" s="3">
        <f t="shared" si="11"/>
        <v>0</v>
      </c>
      <c r="G116" s="4">
        <f t="shared" si="12"/>
        <v>0</v>
      </c>
      <c r="H116" s="4">
        <f t="shared" si="15"/>
        <v>29.809999999999988</v>
      </c>
      <c r="I116" s="8">
        <f t="shared" si="18"/>
        <v>105.25586442494709</v>
      </c>
      <c r="J116" s="2">
        <f t="shared" si="16"/>
        <v>109</v>
      </c>
    </row>
    <row r="117" spans="3:10" ht="12.75">
      <c r="C117" s="3">
        <f t="shared" si="19"/>
        <v>26.690786954365265</v>
      </c>
      <c r="D117" s="2">
        <f t="shared" si="10"/>
        <v>1.3092130456347348</v>
      </c>
      <c r="E117" s="3">
        <f t="shared" si="14"/>
        <v>0.09</v>
      </c>
      <c r="F117" s="3">
        <f t="shared" si="11"/>
        <v>0</v>
      </c>
      <c r="G117" s="4">
        <f t="shared" si="12"/>
        <v>0</v>
      </c>
      <c r="H117" s="4">
        <f t="shared" si="15"/>
        <v>29.899999999999988</v>
      </c>
      <c r="I117" s="8">
        <f t="shared" si="18"/>
        <v>106.2491770600886</v>
      </c>
      <c r="J117" s="2">
        <f t="shared" si="16"/>
        <v>110</v>
      </c>
    </row>
    <row r="118" spans="3:10" ht="12.75">
      <c r="C118" s="3">
        <f t="shared" si="19"/>
        <v>26.805550259461093</v>
      </c>
      <c r="D118" s="2">
        <f t="shared" si="10"/>
        <v>1.1944497405389072</v>
      </c>
      <c r="E118" s="3">
        <f t="shared" si="14"/>
        <v>0.09</v>
      </c>
      <c r="F118" s="3">
        <f t="shared" si="11"/>
        <v>0</v>
      </c>
      <c r="G118" s="4">
        <f t="shared" si="12"/>
        <v>0</v>
      </c>
      <c r="H118" s="4">
        <f t="shared" si="15"/>
        <v>29.989999999999988</v>
      </c>
      <c r="I118" s="8">
        <f t="shared" si="18"/>
        <v>107.24256992487246</v>
      </c>
      <c r="J118" s="2">
        <f t="shared" si="16"/>
        <v>111</v>
      </c>
    </row>
    <row r="119" spans="3:10" ht="12.75">
      <c r="C119" s="3">
        <f t="shared" si="19"/>
        <v>26.919621044789352</v>
      </c>
      <c r="D119" s="2">
        <f t="shared" si="10"/>
        <v>1.080378955210648</v>
      </c>
      <c r="E119" s="3">
        <f t="shared" si="14"/>
        <v>0.09</v>
      </c>
      <c r="F119" s="3">
        <f t="shared" si="11"/>
        <v>0</v>
      </c>
      <c r="G119" s="4">
        <f t="shared" si="12"/>
        <v>0</v>
      </c>
      <c r="H119" s="4">
        <f t="shared" si="15"/>
        <v>30.079999999999988</v>
      </c>
      <c r="I119" s="8">
        <f t="shared" si="18"/>
        <v>108.2360425495253</v>
      </c>
      <c r="J119" s="2">
        <f t="shared" si="16"/>
        <v>112</v>
      </c>
    </row>
    <row r="120" spans="3:10" ht="12.75">
      <c r="C120" s="3">
        <f t="shared" si="19"/>
        <v>27.032999144026984</v>
      </c>
      <c r="D120" s="2">
        <f t="shared" si="10"/>
        <v>0.9670008559730157</v>
      </c>
      <c r="E120" s="3">
        <f t="shared" si="14"/>
        <v>0.09</v>
      </c>
      <c r="F120" s="3">
        <f t="shared" si="11"/>
        <v>0</v>
      </c>
      <c r="G120" s="4">
        <f t="shared" si="12"/>
        <v>0</v>
      </c>
      <c r="H120" s="4">
        <f t="shared" si="15"/>
        <v>30.169999999999987</v>
      </c>
      <c r="I120" s="8">
        <f t="shared" si="18"/>
        <v>109.229594463928</v>
      </c>
      <c r="J120" s="2">
        <f t="shared" si="16"/>
        <v>113</v>
      </c>
    </row>
    <row r="121" spans="3:10" ht="12.75">
      <c r="C121" s="3">
        <f t="shared" si="19"/>
        <v>27.145684391808132</v>
      </c>
      <c r="D121" s="2">
        <f t="shared" si="10"/>
        <v>0.8543156081918681</v>
      </c>
      <c r="E121" s="3">
        <f t="shared" si="14"/>
        <v>0.09</v>
      </c>
      <c r="F121" s="3">
        <f t="shared" si="11"/>
        <v>0</v>
      </c>
      <c r="G121" s="4">
        <f t="shared" si="12"/>
        <v>0</v>
      </c>
      <c r="H121" s="4">
        <f t="shared" si="15"/>
        <v>30.259999999999987</v>
      </c>
      <c r="I121" s="8">
        <f t="shared" si="18"/>
        <v>110.22322519761758</v>
      </c>
      <c r="J121" s="2">
        <f t="shared" si="16"/>
        <v>114</v>
      </c>
    </row>
    <row r="122" spans="3:10" ht="12.75">
      <c r="C122" s="3">
        <f t="shared" si="19"/>
        <v>27.257676623725324</v>
      </c>
      <c r="D122" s="2">
        <f t="shared" si="10"/>
        <v>0.7423233762746761</v>
      </c>
      <c r="E122" s="3">
        <f t="shared" si="14"/>
        <v>0.09</v>
      </c>
      <c r="F122" s="3">
        <f t="shared" si="11"/>
        <v>0</v>
      </c>
      <c r="G122" s="4">
        <f t="shared" si="12"/>
        <v>0</v>
      </c>
      <c r="H122" s="4">
        <f t="shared" si="15"/>
        <v>30.349999999999987</v>
      </c>
      <c r="I122" s="8">
        <f t="shared" si="18"/>
        <v>111.21693427978911</v>
      </c>
      <c r="J122" s="2">
        <f t="shared" si="16"/>
        <v>115</v>
      </c>
    </row>
    <row r="123" spans="3:10" ht="12.75">
      <c r="C123" s="3">
        <f t="shared" si="19"/>
        <v>27.36897567633066</v>
      </c>
      <c r="D123" s="2">
        <f t="shared" si="10"/>
        <v>0.6310243236693402</v>
      </c>
      <c r="E123" s="3">
        <f t="shared" si="14"/>
        <v>0.09</v>
      </c>
      <c r="F123" s="3">
        <f t="shared" si="11"/>
        <v>0</v>
      </c>
      <c r="G123" s="4">
        <f t="shared" si="12"/>
        <v>0</v>
      </c>
      <c r="H123" s="4">
        <f t="shared" si="15"/>
        <v>30.439999999999987</v>
      </c>
      <c r="I123" s="8">
        <f t="shared" si="18"/>
        <v>112.21072123929761</v>
      </c>
      <c r="J123" s="2">
        <f t="shared" si="16"/>
        <v>116</v>
      </c>
    </row>
    <row r="124" spans="3:10" ht="12.75">
      <c r="C124" s="3">
        <f t="shared" si="19"/>
        <v>27.479581387136975</v>
      </c>
      <c r="D124" s="2">
        <f t="shared" si="10"/>
        <v>0.5204186128630255</v>
      </c>
      <c r="E124" s="3">
        <f t="shared" si="14"/>
        <v>0.09</v>
      </c>
      <c r="F124" s="3">
        <f t="shared" si="11"/>
        <v>0</v>
      </c>
      <c r="G124" s="4">
        <f t="shared" si="12"/>
        <v>0</v>
      </c>
      <c r="H124" s="4">
        <f t="shared" si="15"/>
        <v>30.529999999999987</v>
      </c>
      <c r="I124" s="8">
        <f t="shared" si="18"/>
        <v>113.20458560465993</v>
      </c>
      <c r="J124" s="2">
        <f t="shared" si="16"/>
        <v>117</v>
      </c>
    </row>
    <row r="125" spans="3:10" ht="12.75">
      <c r="C125" s="3">
        <f t="shared" si="19"/>
        <v>27.58949359461901</v>
      </c>
      <c r="D125" s="2">
        <f t="shared" si="10"/>
        <v>0.41050640538098904</v>
      </c>
      <c r="E125" s="3">
        <f t="shared" si="14"/>
        <v>0.09</v>
      </c>
      <c r="F125" s="3">
        <f t="shared" si="11"/>
        <v>0</v>
      </c>
      <c r="G125" s="4">
        <f t="shared" si="12"/>
        <v>0</v>
      </c>
      <c r="H125" s="4">
        <f t="shared" si="15"/>
        <v>30.619999999999987</v>
      </c>
      <c r="I125" s="8">
        <f t="shared" si="18"/>
        <v>114.19852690405664</v>
      </c>
      <c r="J125" s="2">
        <f t="shared" si="16"/>
        <v>118</v>
      </c>
    </row>
    <row r="126" spans="3:10" ht="12.75">
      <c r="C126" s="3">
        <f t="shared" si="19"/>
        <v>27.698712138214578</v>
      </c>
      <c r="D126" s="2">
        <f t="shared" si="10"/>
        <v>0.301287861785422</v>
      </c>
      <c r="E126" s="3">
        <f t="shared" si="14"/>
        <v>0.09</v>
      </c>
      <c r="F126" s="3">
        <f t="shared" si="11"/>
        <v>0</v>
      </c>
      <c r="G126" s="4">
        <f t="shared" si="12"/>
        <v>0</v>
      </c>
      <c r="H126" s="4">
        <f t="shared" si="15"/>
        <v>30.709999999999987</v>
      </c>
      <c r="I126" s="8">
        <f t="shared" si="18"/>
        <v>115.192544665334</v>
      </c>
      <c r="J126" s="2">
        <f t="shared" si="16"/>
        <v>119</v>
      </c>
    </row>
    <row r="127" spans="3:10" ht="12.75">
      <c r="C127" s="3">
        <f t="shared" si="19"/>
        <v>27.807930681810145</v>
      </c>
      <c r="D127" s="2">
        <f t="shared" si="10"/>
        <v>0.19206931818985495</v>
      </c>
      <c r="E127" s="3">
        <f t="shared" si="14"/>
        <v>0</v>
      </c>
      <c r="F127" s="3">
        <f t="shared" si="11"/>
        <v>0</v>
      </c>
      <c r="G127" s="4">
        <f t="shared" si="12"/>
        <v>0</v>
      </c>
      <c r="H127" s="4">
        <f t="shared" si="15"/>
        <v>30.709999999999987</v>
      </c>
      <c r="I127" s="8">
        <f t="shared" si="18"/>
        <v>116.18656242661136</v>
      </c>
      <c r="J127" s="2">
        <f t="shared" si="16"/>
        <v>120</v>
      </c>
    </row>
    <row r="128" spans="3:10" ht="12.75">
      <c r="C128" s="3">
        <f t="shared" si="19"/>
        <v>27.909431330009014</v>
      </c>
      <c r="D128" s="2">
        <f t="shared" si="10"/>
        <v>0.09056866999098645</v>
      </c>
      <c r="E128" s="3">
        <f t="shared" si="14"/>
        <v>0</v>
      </c>
      <c r="F128" s="3">
        <f t="shared" si="11"/>
        <v>1</v>
      </c>
      <c r="G128" s="4">
        <f t="shared" si="12"/>
        <v>0</v>
      </c>
      <c r="H128" s="4">
        <f t="shared" si="15"/>
        <v>31.709999999999987</v>
      </c>
      <c r="I128" s="8">
        <f t="shared" si="18"/>
        <v>117.1813978996496</v>
      </c>
      <c r="J128" s="2">
        <f t="shared" si="16"/>
        <v>121</v>
      </c>
    </row>
    <row r="129" spans="3:10" ht="12.75">
      <c r="C129" s="3">
        <f t="shared" si="19"/>
        <v>28.003195712723663</v>
      </c>
      <c r="D129" s="2">
        <f t="shared" si="10"/>
        <v>-0.0031957127236630356</v>
      </c>
      <c r="E129" s="3">
        <f t="shared" si="14"/>
        <v>0</v>
      </c>
      <c r="F129" s="3">
        <f t="shared" si="11"/>
        <v>1</v>
      </c>
      <c r="G129" s="4">
        <f t="shared" si="12"/>
        <v>0</v>
      </c>
      <c r="H129" s="4">
        <f t="shared" si="15"/>
        <v>32.70999999999999</v>
      </c>
      <c r="I129" s="8">
        <f t="shared" si="18"/>
        <v>118.17699231533007</v>
      </c>
      <c r="J129" s="2">
        <f t="shared" si="16"/>
        <v>122</v>
      </c>
    </row>
    <row r="130" spans="3:10" ht="12.75">
      <c r="C130" s="3">
        <f t="shared" si="19"/>
        <v>28.08920680817697</v>
      </c>
      <c r="D130" s="2">
        <f t="shared" si="10"/>
        <v>-0.08920680817697146</v>
      </c>
      <c r="E130" s="3">
        <f t="shared" si="14"/>
        <v>0</v>
      </c>
      <c r="F130" s="3">
        <f t="shared" si="11"/>
        <v>1</v>
      </c>
      <c r="G130" s="4">
        <f t="shared" si="12"/>
        <v>0</v>
      </c>
      <c r="H130" s="4">
        <f t="shared" si="15"/>
        <v>33.70999999999999</v>
      </c>
      <c r="I130" s="8">
        <f t="shared" si="18"/>
        <v>119.17328649450553</v>
      </c>
      <c r="J130" s="2">
        <f t="shared" si="16"/>
        <v>123</v>
      </c>
    </row>
    <row r="131" spans="3:10" ht="12.75">
      <c r="C131" s="3">
        <f t="shared" si="19"/>
        <v>28.167448958166972</v>
      </c>
      <c r="D131" s="2">
        <f t="shared" si="10"/>
        <v>-0.1674489581669718</v>
      </c>
      <c r="E131" s="3">
        <f t="shared" si="14"/>
        <v>0</v>
      </c>
      <c r="F131" s="3">
        <f t="shared" si="11"/>
        <v>1</v>
      </c>
      <c r="G131" s="4">
        <f t="shared" si="12"/>
        <v>0</v>
      </c>
      <c r="H131" s="4">
        <f t="shared" si="15"/>
        <v>34.70999999999999</v>
      </c>
      <c r="I131" s="8">
        <f t="shared" si="18"/>
        <v>120.17022087848721</v>
      </c>
      <c r="J131" s="2">
        <f t="shared" si="16"/>
        <v>124</v>
      </c>
    </row>
    <row r="132" spans="3:10" ht="12.75">
      <c r="C132" s="3">
        <f t="shared" si="19"/>
        <v>28.23790788217523</v>
      </c>
      <c r="D132" s="2">
        <f t="shared" si="10"/>
        <v>-0.23790788217522874</v>
      </c>
      <c r="E132" s="3">
        <f t="shared" si="14"/>
        <v>0</v>
      </c>
      <c r="F132" s="3">
        <f t="shared" si="11"/>
        <v>1</v>
      </c>
      <c r="G132" s="4">
        <f t="shared" si="12"/>
        <v>0</v>
      </c>
      <c r="H132" s="4">
        <f t="shared" si="15"/>
        <v>35.70999999999999</v>
      </c>
      <c r="I132" s="8">
        <f t="shared" si="18"/>
        <v>121.16773556009727</v>
      </c>
      <c r="J132" s="2">
        <f t="shared" si="16"/>
        <v>125</v>
      </c>
    </row>
    <row r="133" spans="3:10" ht="12.75">
      <c r="C133" s="3">
        <f t="shared" si="19"/>
        <v>28.300570690289426</v>
      </c>
      <c r="D133" s="2">
        <f t="shared" si="10"/>
        <v>-0.30057069028942607</v>
      </c>
      <c r="E133" s="3">
        <f t="shared" si="14"/>
        <v>0</v>
      </c>
      <c r="F133" s="3">
        <f t="shared" si="11"/>
        <v>1</v>
      </c>
      <c r="G133" s="4">
        <f t="shared" si="12"/>
        <v>0</v>
      </c>
      <c r="H133" s="4">
        <f t="shared" si="15"/>
        <v>36.70999999999999</v>
      </c>
      <c r="I133" s="8">
        <f t="shared" si="18"/>
        <v>122.16577031524322</v>
      </c>
      <c r="J133" s="2">
        <f t="shared" si="16"/>
        <v>126</v>
      </c>
    </row>
    <row r="134" spans="3:10" ht="12.75">
      <c r="C134" s="3">
        <f t="shared" si="19"/>
        <v>28.35542589491314</v>
      </c>
      <c r="D134" s="2">
        <f t="shared" si="10"/>
        <v>-0.3554258949131395</v>
      </c>
      <c r="E134" s="3">
        <f t="shared" si="14"/>
        <v>0</v>
      </c>
      <c r="F134" s="3">
        <f t="shared" si="11"/>
        <v>1</v>
      </c>
      <c r="G134" s="4">
        <f t="shared" si="12"/>
        <v>0</v>
      </c>
      <c r="H134" s="4">
        <f t="shared" si="15"/>
        <v>37.70999999999999</v>
      </c>
      <c r="I134" s="8">
        <f t="shared" si="18"/>
        <v>123.16426463496953</v>
      </c>
      <c r="J134" s="2">
        <f t="shared" si="16"/>
        <v>127</v>
      </c>
    </row>
    <row r="135" spans="3:10" ht="12.75">
      <c r="C135" s="3">
        <f t="shared" si="19"/>
        <v>28.402463421238153</v>
      </c>
      <c r="D135" s="2">
        <f aca="true" t="shared" si="20" ref="D135:D198">B$3-C135</f>
        <v>-0.4024634212381528</v>
      </c>
      <c r="E135" s="3">
        <f t="shared" si="14"/>
        <v>0</v>
      </c>
      <c r="F135" s="3">
        <f t="shared" si="11"/>
        <v>1</v>
      </c>
      <c r="G135" s="4">
        <f t="shared" si="12"/>
        <v>0</v>
      </c>
      <c r="H135" s="4">
        <f t="shared" si="15"/>
        <v>38.70999999999999</v>
      </c>
      <c r="I135" s="8">
        <f t="shared" si="18"/>
        <v>124.16315775793976</v>
      </c>
      <c r="J135" s="2">
        <f t="shared" si="16"/>
        <v>128</v>
      </c>
    </row>
    <row r="136" spans="3:10" ht="12.75">
      <c r="C136" s="3">
        <f t="shared" si="19"/>
        <v>28.441674616457153</v>
      </c>
      <c r="D136" s="2">
        <f t="shared" si="20"/>
        <v>-0.4416746164571528</v>
      </c>
      <c r="E136" s="3">
        <f t="shared" si="14"/>
        <v>0</v>
      </c>
      <c r="F136" s="3">
        <f aca="true" t="shared" si="21" ref="F136:F199">IF(AND(J136&gt;B$5,J136&lt;B$14),B$9,0)</f>
        <v>1</v>
      </c>
      <c r="G136" s="4">
        <f aca="true" t="shared" si="22" ref="G136:G199">IF(J136=B$11,B$12,0)</f>
        <v>0</v>
      </c>
      <c r="H136" s="4">
        <f t="shared" si="15"/>
        <v>39.70999999999999</v>
      </c>
      <c r="I136" s="8">
        <f aca="true" t="shared" si="23" ref="I136:I167">I135+COS(ATAN((H$207-H136)/B$18))</f>
        <v>125.16238870330199</v>
      </c>
      <c r="J136" s="2">
        <f t="shared" si="16"/>
        <v>129</v>
      </c>
    </row>
    <row r="137" spans="3:10" ht="12.75">
      <c r="C137" s="3">
        <f t="shared" si="19"/>
        <v>28.47305225769725</v>
      </c>
      <c r="D137" s="2">
        <f t="shared" si="20"/>
        <v>-0.4730522576972511</v>
      </c>
      <c r="E137" s="3">
        <f aca="true" t="shared" si="24" ref="E137:E200">IF(J137&lt;B$5,B$6,0)</f>
        <v>0</v>
      </c>
      <c r="F137" s="3">
        <f t="shared" si="21"/>
        <v>1</v>
      </c>
      <c r="G137" s="4">
        <f t="shared" si="22"/>
        <v>0</v>
      </c>
      <c r="H137" s="4">
        <f aca="true" t="shared" si="25" ref="H137:H200">H136+E137+F137+G137</f>
        <v>40.70999999999999</v>
      </c>
      <c r="I137" s="8">
        <f t="shared" si="23"/>
        <v>126.1618963038885</v>
      </c>
      <c r="J137" s="2">
        <f aca="true" t="shared" si="26" ref="J137:J200">IF(J136&lt;B$14,J136+1,J136)</f>
        <v>130</v>
      </c>
    </row>
    <row r="138" spans="3:10" ht="12.75">
      <c r="C138" s="3">
        <f t="shared" si="19"/>
        <v>28.496590558657385</v>
      </c>
      <c r="D138" s="2">
        <f t="shared" si="20"/>
        <v>-0.49659055865738466</v>
      </c>
      <c r="E138" s="3">
        <f t="shared" si="24"/>
        <v>0</v>
      </c>
      <c r="F138" s="3">
        <f t="shared" si="21"/>
        <v>1</v>
      </c>
      <c r="G138" s="4">
        <f t="shared" si="22"/>
        <v>0</v>
      </c>
      <c r="H138" s="4">
        <f t="shared" si="25"/>
        <v>41.70999999999999</v>
      </c>
      <c r="I138" s="8">
        <f t="shared" si="23"/>
        <v>127.16161923970017</v>
      </c>
      <c r="J138" s="2">
        <f t="shared" si="26"/>
        <v>131</v>
      </c>
    </row>
    <row r="139" spans="3:10" ht="12.75">
      <c r="C139" s="3">
        <f t="shared" si="19"/>
        <v>28.512285174935446</v>
      </c>
      <c r="D139" s="2">
        <f t="shared" si="20"/>
        <v>-0.512285174935446</v>
      </c>
      <c r="E139" s="3">
        <f t="shared" si="24"/>
        <v>0</v>
      </c>
      <c r="F139" s="3">
        <f t="shared" si="21"/>
        <v>1</v>
      </c>
      <c r="G139" s="4">
        <f t="shared" si="22"/>
        <v>0</v>
      </c>
      <c r="H139" s="4">
        <f t="shared" si="25"/>
        <v>42.70999999999999</v>
      </c>
      <c r="I139" s="8">
        <f t="shared" si="23"/>
        <v>128.16149607162492</v>
      </c>
      <c r="J139" s="2">
        <f t="shared" si="26"/>
        <v>132</v>
      </c>
    </row>
    <row r="140" spans="3:10" ht="12.75">
      <c r="C140" s="3">
        <f t="shared" si="19"/>
        <v>28.520133208033663</v>
      </c>
      <c r="D140" s="2">
        <f t="shared" si="20"/>
        <v>-0.5201332080336627</v>
      </c>
      <c r="E140" s="3">
        <f t="shared" si="24"/>
        <v>0</v>
      </c>
      <c r="F140" s="3">
        <f t="shared" si="21"/>
        <v>1</v>
      </c>
      <c r="G140" s="4">
        <f t="shared" si="22"/>
        <v>0</v>
      </c>
      <c r="H140" s="4">
        <f t="shared" si="25"/>
        <v>43.70999999999999</v>
      </c>
      <c r="I140" s="8">
        <f t="shared" si="23"/>
        <v>129.16146527533897</v>
      </c>
      <c r="J140" s="2">
        <f t="shared" si="26"/>
        <v>133</v>
      </c>
    </row>
    <row r="141" spans="3:10" ht="12.75">
      <c r="C141" s="3">
        <f aca="true" t="shared" si="27" ref="C141:C172">(C140+SIN(ATAN((H$207-H141)/B$18)))</f>
        <v>28.520133208033663</v>
      </c>
      <c r="D141" s="2">
        <f t="shared" si="20"/>
        <v>-0.5201332080336627</v>
      </c>
      <c r="E141" s="3">
        <f t="shared" si="24"/>
        <v>0</v>
      </c>
      <c r="F141" s="3">
        <f t="shared" si="21"/>
        <v>1</v>
      </c>
      <c r="G141" s="4">
        <f t="shared" si="22"/>
        <v>0</v>
      </c>
      <c r="H141" s="4">
        <f t="shared" si="25"/>
        <v>44.70999999999999</v>
      </c>
      <c r="I141" s="8">
        <f t="shared" si="23"/>
        <v>130.16146527533897</v>
      </c>
      <c r="J141" s="2">
        <f t="shared" si="26"/>
        <v>134</v>
      </c>
    </row>
    <row r="142" spans="3:10" ht="12.75">
      <c r="C142" s="3">
        <f t="shared" si="27"/>
        <v>28.520133208033663</v>
      </c>
      <c r="D142" s="2">
        <f t="shared" si="20"/>
        <v>-0.5201332080336627</v>
      </c>
      <c r="E142" s="3">
        <f t="shared" si="24"/>
        <v>0</v>
      </c>
      <c r="F142" s="3">
        <f t="shared" si="21"/>
        <v>0</v>
      </c>
      <c r="G142" s="4">
        <f t="shared" si="22"/>
        <v>0</v>
      </c>
      <c r="H142" s="4">
        <f t="shared" si="25"/>
        <v>44.70999999999999</v>
      </c>
      <c r="I142" s="8">
        <f t="shared" si="23"/>
        <v>131.16146527533897</v>
      </c>
      <c r="J142" s="2">
        <f t="shared" si="26"/>
        <v>135</v>
      </c>
    </row>
    <row r="143" spans="3:10" ht="12.75">
      <c r="C143" s="3">
        <f t="shared" si="27"/>
        <v>28.520133208033663</v>
      </c>
      <c r="D143" s="2">
        <f t="shared" si="20"/>
        <v>-0.5201332080336627</v>
      </c>
      <c r="E143" s="3">
        <f t="shared" si="24"/>
        <v>0</v>
      </c>
      <c r="F143" s="3">
        <f t="shared" si="21"/>
        <v>0</v>
      </c>
      <c r="G143" s="4">
        <f t="shared" si="22"/>
        <v>0</v>
      </c>
      <c r="H143" s="4">
        <f t="shared" si="25"/>
        <v>44.70999999999999</v>
      </c>
      <c r="I143" s="8">
        <f t="shared" si="23"/>
        <v>132.16146527533897</v>
      </c>
      <c r="J143" s="2">
        <f t="shared" si="26"/>
        <v>135</v>
      </c>
    </row>
    <row r="144" spans="3:10" ht="12.75">
      <c r="C144" s="3">
        <f t="shared" si="27"/>
        <v>28.520133208033663</v>
      </c>
      <c r="D144" s="2">
        <f t="shared" si="20"/>
        <v>-0.5201332080336627</v>
      </c>
      <c r="E144" s="3">
        <f t="shared" si="24"/>
        <v>0</v>
      </c>
      <c r="F144" s="3">
        <f t="shared" si="21"/>
        <v>0</v>
      </c>
      <c r="G144" s="4">
        <f t="shared" si="22"/>
        <v>0</v>
      </c>
      <c r="H144" s="4">
        <f t="shared" si="25"/>
        <v>44.70999999999999</v>
      </c>
      <c r="I144" s="8">
        <f t="shared" si="23"/>
        <v>133.16146527533897</v>
      </c>
      <c r="J144" s="2">
        <f t="shared" si="26"/>
        <v>135</v>
      </c>
    </row>
    <row r="145" spans="3:10" ht="12.75">
      <c r="C145" s="3">
        <f t="shared" si="27"/>
        <v>28.520133208033663</v>
      </c>
      <c r="D145" s="2">
        <f t="shared" si="20"/>
        <v>-0.5201332080336627</v>
      </c>
      <c r="E145" s="3">
        <f t="shared" si="24"/>
        <v>0</v>
      </c>
      <c r="F145" s="3">
        <f t="shared" si="21"/>
        <v>0</v>
      </c>
      <c r="G145" s="4">
        <f t="shared" si="22"/>
        <v>0</v>
      </c>
      <c r="H145" s="4">
        <f t="shared" si="25"/>
        <v>44.70999999999999</v>
      </c>
      <c r="I145" s="8">
        <f t="shared" si="23"/>
        <v>134.16146527533897</v>
      </c>
      <c r="J145" s="2">
        <f t="shared" si="26"/>
        <v>135</v>
      </c>
    </row>
    <row r="146" spans="3:10" ht="12.75">
      <c r="C146" s="3">
        <f t="shared" si="27"/>
        <v>28.520133208033663</v>
      </c>
      <c r="D146" s="2">
        <f t="shared" si="20"/>
        <v>-0.5201332080336627</v>
      </c>
      <c r="E146" s="3">
        <f t="shared" si="24"/>
        <v>0</v>
      </c>
      <c r="F146" s="3">
        <f t="shared" si="21"/>
        <v>0</v>
      </c>
      <c r="G146" s="4">
        <f t="shared" si="22"/>
        <v>0</v>
      </c>
      <c r="H146" s="4">
        <f t="shared" si="25"/>
        <v>44.70999999999999</v>
      </c>
      <c r="I146" s="8">
        <f t="shared" si="23"/>
        <v>135.16146527533897</v>
      </c>
      <c r="J146" s="2">
        <f t="shared" si="26"/>
        <v>135</v>
      </c>
    </row>
    <row r="147" spans="3:10" ht="12.75">
      <c r="C147" s="3">
        <f t="shared" si="27"/>
        <v>28.520133208033663</v>
      </c>
      <c r="D147" s="2">
        <f t="shared" si="20"/>
        <v>-0.5201332080336627</v>
      </c>
      <c r="E147" s="3">
        <f t="shared" si="24"/>
        <v>0</v>
      </c>
      <c r="F147" s="3">
        <f t="shared" si="21"/>
        <v>0</v>
      </c>
      <c r="G147" s="4">
        <f t="shared" si="22"/>
        <v>0</v>
      </c>
      <c r="H147" s="4">
        <f t="shared" si="25"/>
        <v>44.70999999999999</v>
      </c>
      <c r="I147" s="8">
        <f t="shared" si="23"/>
        <v>136.16146527533897</v>
      </c>
      <c r="J147" s="2">
        <f t="shared" si="26"/>
        <v>135</v>
      </c>
    </row>
    <row r="148" spans="3:10" ht="12.75">
      <c r="C148" s="3">
        <f t="shared" si="27"/>
        <v>28.520133208033663</v>
      </c>
      <c r="D148" s="2">
        <f t="shared" si="20"/>
        <v>-0.5201332080336627</v>
      </c>
      <c r="E148" s="3">
        <f t="shared" si="24"/>
        <v>0</v>
      </c>
      <c r="F148" s="3">
        <f t="shared" si="21"/>
        <v>0</v>
      </c>
      <c r="G148" s="4">
        <f t="shared" si="22"/>
        <v>0</v>
      </c>
      <c r="H148" s="4">
        <f t="shared" si="25"/>
        <v>44.70999999999999</v>
      </c>
      <c r="I148" s="8">
        <f t="shared" si="23"/>
        <v>137.16146527533897</v>
      </c>
      <c r="J148" s="2">
        <f t="shared" si="26"/>
        <v>135</v>
      </c>
    </row>
    <row r="149" spans="3:10" ht="12.75">
      <c r="C149" s="3">
        <f t="shared" si="27"/>
        <v>28.520133208033663</v>
      </c>
      <c r="D149" s="2">
        <f t="shared" si="20"/>
        <v>-0.5201332080336627</v>
      </c>
      <c r="E149" s="3">
        <f t="shared" si="24"/>
        <v>0</v>
      </c>
      <c r="F149" s="3">
        <f t="shared" si="21"/>
        <v>0</v>
      </c>
      <c r="G149" s="4">
        <f t="shared" si="22"/>
        <v>0</v>
      </c>
      <c r="H149" s="4">
        <f t="shared" si="25"/>
        <v>44.70999999999999</v>
      </c>
      <c r="I149" s="8">
        <f t="shared" si="23"/>
        <v>138.16146527533897</v>
      </c>
      <c r="J149" s="2">
        <f t="shared" si="26"/>
        <v>135</v>
      </c>
    </row>
    <row r="150" spans="3:10" ht="12.75">
      <c r="C150" s="3">
        <f t="shared" si="27"/>
        <v>28.520133208033663</v>
      </c>
      <c r="D150" s="2">
        <f t="shared" si="20"/>
        <v>-0.5201332080336627</v>
      </c>
      <c r="E150" s="3">
        <f t="shared" si="24"/>
        <v>0</v>
      </c>
      <c r="F150" s="3">
        <f t="shared" si="21"/>
        <v>0</v>
      </c>
      <c r="G150" s="4">
        <f t="shared" si="22"/>
        <v>0</v>
      </c>
      <c r="H150" s="4">
        <f t="shared" si="25"/>
        <v>44.70999999999999</v>
      </c>
      <c r="I150" s="8">
        <f t="shared" si="23"/>
        <v>139.16146527533897</v>
      </c>
      <c r="J150" s="2">
        <f t="shared" si="26"/>
        <v>135</v>
      </c>
    </row>
    <row r="151" spans="3:10" ht="12.75">
      <c r="C151" s="3">
        <f t="shared" si="27"/>
        <v>28.520133208033663</v>
      </c>
      <c r="D151" s="2">
        <f t="shared" si="20"/>
        <v>-0.5201332080336627</v>
      </c>
      <c r="E151" s="3">
        <f t="shared" si="24"/>
        <v>0</v>
      </c>
      <c r="F151" s="3">
        <f t="shared" si="21"/>
        <v>0</v>
      </c>
      <c r="G151" s="4">
        <f t="shared" si="22"/>
        <v>0</v>
      </c>
      <c r="H151" s="4">
        <f t="shared" si="25"/>
        <v>44.70999999999999</v>
      </c>
      <c r="I151" s="8">
        <f t="shared" si="23"/>
        <v>140.16146527533897</v>
      </c>
      <c r="J151" s="2">
        <f t="shared" si="26"/>
        <v>135</v>
      </c>
    </row>
    <row r="152" spans="3:10" ht="12.75">
      <c r="C152" s="3">
        <f t="shared" si="27"/>
        <v>28.520133208033663</v>
      </c>
      <c r="D152" s="2">
        <f t="shared" si="20"/>
        <v>-0.5201332080336627</v>
      </c>
      <c r="E152" s="3">
        <f t="shared" si="24"/>
        <v>0</v>
      </c>
      <c r="F152" s="3">
        <f t="shared" si="21"/>
        <v>0</v>
      </c>
      <c r="G152" s="4">
        <f t="shared" si="22"/>
        <v>0</v>
      </c>
      <c r="H152" s="4">
        <f t="shared" si="25"/>
        <v>44.70999999999999</v>
      </c>
      <c r="I152" s="8">
        <f t="shared" si="23"/>
        <v>141.16146527533897</v>
      </c>
      <c r="J152" s="2">
        <f t="shared" si="26"/>
        <v>135</v>
      </c>
    </row>
    <row r="153" spans="3:10" ht="12.75">
      <c r="C153" s="3">
        <f t="shared" si="27"/>
        <v>28.520133208033663</v>
      </c>
      <c r="D153" s="2">
        <f t="shared" si="20"/>
        <v>-0.5201332080336627</v>
      </c>
      <c r="E153" s="3">
        <f t="shared" si="24"/>
        <v>0</v>
      </c>
      <c r="F153" s="3">
        <f t="shared" si="21"/>
        <v>0</v>
      </c>
      <c r="G153" s="4">
        <f t="shared" si="22"/>
        <v>0</v>
      </c>
      <c r="H153" s="4">
        <f t="shared" si="25"/>
        <v>44.70999999999999</v>
      </c>
      <c r="I153" s="8">
        <f t="shared" si="23"/>
        <v>142.16146527533897</v>
      </c>
      <c r="J153" s="2">
        <f t="shared" si="26"/>
        <v>135</v>
      </c>
    </row>
    <row r="154" spans="3:10" ht="12.75">
      <c r="C154" s="3">
        <f t="shared" si="27"/>
        <v>28.520133208033663</v>
      </c>
      <c r="D154" s="2">
        <f t="shared" si="20"/>
        <v>-0.5201332080336627</v>
      </c>
      <c r="E154" s="3">
        <f t="shared" si="24"/>
        <v>0</v>
      </c>
      <c r="F154" s="3">
        <f t="shared" si="21"/>
        <v>0</v>
      </c>
      <c r="G154" s="4">
        <f t="shared" si="22"/>
        <v>0</v>
      </c>
      <c r="H154" s="4">
        <f t="shared" si="25"/>
        <v>44.70999999999999</v>
      </c>
      <c r="I154" s="8">
        <f t="shared" si="23"/>
        <v>143.16146527533897</v>
      </c>
      <c r="J154" s="2">
        <f t="shared" si="26"/>
        <v>135</v>
      </c>
    </row>
    <row r="155" spans="3:10" ht="12.75">
      <c r="C155" s="3">
        <f t="shared" si="27"/>
        <v>28.520133208033663</v>
      </c>
      <c r="D155" s="2">
        <f t="shared" si="20"/>
        <v>-0.5201332080336627</v>
      </c>
      <c r="E155" s="3">
        <f t="shared" si="24"/>
        <v>0</v>
      </c>
      <c r="F155" s="3">
        <f t="shared" si="21"/>
        <v>0</v>
      </c>
      <c r="G155" s="4">
        <f t="shared" si="22"/>
        <v>0</v>
      </c>
      <c r="H155" s="4">
        <f t="shared" si="25"/>
        <v>44.70999999999999</v>
      </c>
      <c r="I155" s="8">
        <f t="shared" si="23"/>
        <v>144.16146527533897</v>
      </c>
      <c r="J155" s="2">
        <f t="shared" si="26"/>
        <v>135</v>
      </c>
    </row>
    <row r="156" spans="3:10" ht="12.75">
      <c r="C156" s="3">
        <f t="shared" si="27"/>
        <v>28.520133208033663</v>
      </c>
      <c r="D156" s="2">
        <f t="shared" si="20"/>
        <v>-0.5201332080336627</v>
      </c>
      <c r="E156" s="3">
        <f t="shared" si="24"/>
        <v>0</v>
      </c>
      <c r="F156" s="3">
        <f t="shared" si="21"/>
        <v>0</v>
      </c>
      <c r="G156" s="4">
        <f t="shared" si="22"/>
        <v>0</v>
      </c>
      <c r="H156" s="4">
        <f t="shared" si="25"/>
        <v>44.70999999999999</v>
      </c>
      <c r="I156" s="8">
        <f t="shared" si="23"/>
        <v>145.16146527533897</v>
      </c>
      <c r="J156" s="2">
        <f t="shared" si="26"/>
        <v>135</v>
      </c>
    </row>
    <row r="157" spans="3:10" ht="12.75">
      <c r="C157" s="3">
        <f t="shared" si="27"/>
        <v>28.520133208033663</v>
      </c>
      <c r="D157" s="2">
        <f t="shared" si="20"/>
        <v>-0.5201332080336627</v>
      </c>
      <c r="E157" s="3">
        <f t="shared" si="24"/>
        <v>0</v>
      </c>
      <c r="F157" s="3">
        <f t="shared" si="21"/>
        <v>0</v>
      </c>
      <c r="G157" s="4">
        <f t="shared" si="22"/>
        <v>0</v>
      </c>
      <c r="H157" s="4">
        <f t="shared" si="25"/>
        <v>44.70999999999999</v>
      </c>
      <c r="I157" s="8">
        <f t="shared" si="23"/>
        <v>146.16146527533897</v>
      </c>
      <c r="J157" s="2">
        <f t="shared" si="26"/>
        <v>135</v>
      </c>
    </row>
    <row r="158" spans="3:10" ht="12.75">
      <c r="C158" s="3">
        <f t="shared" si="27"/>
        <v>28.520133208033663</v>
      </c>
      <c r="D158" s="2">
        <f t="shared" si="20"/>
        <v>-0.5201332080336627</v>
      </c>
      <c r="E158" s="3">
        <f t="shared" si="24"/>
        <v>0</v>
      </c>
      <c r="F158" s="3">
        <f t="shared" si="21"/>
        <v>0</v>
      </c>
      <c r="G158" s="4">
        <f t="shared" si="22"/>
        <v>0</v>
      </c>
      <c r="H158" s="4">
        <f t="shared" si="25"/>
        <v>44.70999999999999</v>
      </c>
      <c r="I158" s="8">
        <f t="shared" si="23"/>
        <v>147.16146527533897</v>
      </c>
      <c r="J158" s="2">
        <f t="shared" si="26"/>
        <v>135</v>
      </c>
    </row>
    <row r="159" spans="3:10" ht="12.75">
      <c r="C159" s="3">
        <f t="shared" si="27"/>
        <v>28.520133208033663</v>
      </c>
      <c r="D159" s="2">
        <f t="shared" si="20"/>
        <v>-0.5201332080336627</v>
      </c>
      <c r="E159" s="3">
        <f t="shared" si="24"/>
        <v>0</v>
      </c>
      <c r="F159" s="3">
        <f t="shared" si="21"/>
        <v>0</v>
      </c>
      <c r="G159" s="4">
        <f t="shared" si="22"/>
        <v>0</v>
      </c>
      <c r="H159" s="4">
        <f t="shared" si="25"/>
        <v>44.70999999999999</v>
      </c>
      <c r="I159" s="8">
        <f t="shared" si="23"/>
        <v>148.16146527533897</v>
      </c>
      <c r="J159" s="2">
        <f t="shared" si="26"/>
        <v>135</v>
      </c>
    </row>
    <row r="160" spans="3:10" ht="12.75">
      <c r="C160" s="3">
        <f t="shared" si="27"/>
        <v>28.520133208033663</v>
      </c>
      <c r="D160" s="2">
        <f t="shared" si="20"/>
        <v>-0.5201332080336627</v>
      </c>
      <c r="E160" s="3">
        <f t="shared" si="24"/>
        <v>0</v>
      </c>
      <c r="F160" s="3">
        <f t="shared" si="21"/>
        <v>0</v>
      </c>
      <c r="G160" s="4">
        <f t="shared" si="22"/>
        <v>0</v>
      </c>
      <c r="H160" s="4">
        <f t="shared" si="25"/>
        <v>44.70999999999999</v>
      </c>
      <c r="I160" s="8">
        <f t="shared" si="23"/>
        <v>149.16146527533897</v>
      </c>
      <c r="J160" s="2">
        <f t="shared" si="26"/>
        <v>135</v>
      </c>
    </row>
    <row r="161" spans="3:10" ht="12.75">
      <c r="C161" s="3">
        <f t="shared" si="27"/>
        <v>28.520133208033663</v>
      </c>
      <c r="D161" s="2">
        <f t="shared" si="20"/>
        <v>-0.5201332080336627</v>
      </c>
      <c r="E161" s="3">
        <f t="shared" si="24"/>
        <v>0</v>
      </c>
      <c r="F161" s="3">
        <f t="shared" si="21"/>
        <v>0</v>
      </c>
      <c r="G161" s="4">
        <f t="shared" si="22"/>
        <v>0</v>
      </c>
      <c r="H161" s="4">
        <f t="shared" si="25"/>
        <v>44.70999999999999</v>
      </c>
      <c r="I161" s="8">
        <f t="shared" si="23"/>
        <v>150.16146527533897</v>
      </c>
      <c r="J161" s="2">
        <f t="shared" si="26"/>
        <v>135</v>
      </c>
    </row>
    <row r="162" spans="3:10" ht="12.75">
      <c r="C162" s="3">
        <f t="shared" si="27"/>
        <v>28.520133208033663</v>
      </c>
      <c r="D162" s="2">
        <f t="shared" si="20"/>
        <v>-0.5201332080336627</v>
      </c>
      <c r="E162" s="3">
        <f t="shared" si="24"/>
        <v>0</v>
      </c>
      <c r="F162" s="3">
        <f t="shared" si="21"/>
        <v>0</v>
      </c>
      <c r="G162" s="4">
        <f t="shared" si="22"/>
        <v>0</v>
      </c>
      <c r="H162" s="4">
        <f t="shared" si="25"/>
        <v>44.70999999999999</v>
      </c>
      <c r="I162" s="8">
        <f t="shared" si="23"/>
        <v>151.16146527533897</v>
      </c>
      <c r="J162" s="2">
        <f t="shared" si="26"/>
        <v>135</v>
      </c>
    </row>
    <row r="163" spans="3:10" ht="12.75">
      <c r="C163" s="3">
        <f t="shared" si="27"/>
        <v>28.520133208033663</v>
      </c>
      <c r="D163" s="2">
        <f t="shared" si="20"/>
        <v>-0.5201332080336627</v>
      </c>
      <c r="E163" s="3">
        <f t="shared" si="24"/>
        <v>0</v>
      </c>
      <c r="F163" s="3">
        <f t="shared" si="21"/>
        <v>0</v>
      </c>
      <c r="G163" s="4">
        <f t="shared" si="22"/>
        <v>0</v>
      </c>
      <c r="H163" s="4">
        <f t="shared" si="25"/>
        <v>44.70999999999999</v>
      </c>
      <c r="I163" s="8">
        <f t="shared" si="23"/>
        <v>152.16146527533897</v>
      </c>
      <c r="J163" s="2">
        <f t="shared" si="26"/>
        <v>135</v>
      </c>
    </row>
    <row r="164" spans="3:10" ht="12.75">
      <c r="C164" s="3">
        <f t="shared" si="27"/>
        <v>28.520133208033663</v>
      </c>
      <c r="D164" s="2">
        <f t="shared" si="20"/>
        <v>-0.5201332080336627</v>
      </c>
      <c r="E164" s="3">
        <f t="shared" si="24"/>
        <v>0</v>
      </c>
      <c r="F164" s="3">
        <f t="shared" si="21"/>
        <v>0</v>
      </c>
      <c r="G164" s="4">
        <f t="shared" si="22"/>
        <v>0</v>
      </c>
      <c r="H164" s="4">
        <f t="shared" si="25"/>
        <v>44.70999999999999</v>
      </c>
      <c r="I164" s="8">
        <f t="shared" si="23"/>
        <v>153.16146527533897</v>
      </c>
      <c r="J164" s="2">
        <f t="shared" si="26"/>
        <v>135</v>
      </c>
    </row>
    <row r="165" spans="3:10" ht="12.75">
      <c r="C165" s="3">
        <f t="shared" si="27"/>
        <v>28.520133208033663</v>
      </c>
      <c r="D165" s="2">
        <f t="shared" si="20"/>
        <v>-0.5201332080336627</v>
      </c>
      <c r="E165" s="3">
        <f t="shared" si="24"/>
        <v>0</v>
      </c>
      <c r="F165" s="3">
        <f t="shared" si="21"/>
        <v>0</v>
      </c>
      <c r="G165" s="4">
        <f t="shared" si="22"/>
        <v>0</v>
      </c>
      <c r="H165" s="4">
        <f t="shared" si="25"/>
        <v>44.70999999999999</v>
      </c>
      <c r="I165" s="8">
        <f t="shared" si="23"/>
        <v>154.16146527533897</v>
      </c>
      <c r="J165" s="2">
        <f t="shared" si="26"/>
        <v>135</v>
      </c>
    </row>
    <row r="166" spans="3:10" ht="12.75">
      <c r="C166" s="3">
        <f t="shared" si="27"/>
        <v>28.520133208033663</v>
      </c>
      <c r="D166" s="2">
        <f t="shared" si="20"/>
        <v>-0.5201332080336627</v>
      </c>
      <c r="E166" s="3">
        <f t="shared" si="24"/>
        <v>0</v>
      </c>
      <c r="F166" s="3">
        <f t="shared" si="21"/>
        <v>0</v>
      </c>
      <c r="G166" s="4">
        <f t="shared" si="22"/>
        <v>0</v>
      </c>
      <c r="H166" s="4">
        <f t="shared" si="25"/>
        <v>44.70999999999999</v>
      </c>
      <c r="I166" s="8">
        <f t="shared" si="23"/>
        <v>155.16146527533897</v>
      </c>
      <c r="J166" s="2">
        <f t="shared" si="26"/>
        <v>135</v>
      </c>
    </row>
    <row r="167" spans="3:10" ht="12.75">
      <c r="C167" s="3">
        <f t="shared" si="27"/>
        <v>28.520133208033663</v>
      </c>
      <c r="D167" s="2">
        <f t="shared" si="20"/>
        <v>-0.5201332080336627</v>
      </c>
      <c r="E167" s="3">
        <f t="shared" si="24"/>
        <v>0</v>
      </c>
      <c r="F167" s="3">
        <f t="shared" si="21"/>
        <v>0</v>
      </c>
      <c r="G167" s="4">
        <f t="shared" si="22"/>
        <v>0</v>
      </c>
      <c r="H167" s="4">
        <f t="shared" si="25"/>
        <v>44.70999999999999</v>
      </c>
      <c r="I167" s="8">
        <f t="shared" si="23"/>
        <v>156.16146527533897</v>
      </c>
      <c r="J167" s="2">
        <f t="shared" si="26"/>
        <v>135</v>
      </c>
    </row>
    <row r="168" spans="3:10" ht="12.75">
      <c r="C168" s="3">
        <f t="shared" si="27"/>
        <v>28.520133208033663</v>
      </c>
      <c r="D168" s="2">
        <f t="shared" si="20"/>
        <v>-0.5201332080336627</v>
      </c>
      <c r="E168" s="3">
        <f t="shared" si="24"/>
        <v>0</v>
      </c>
      <c r="F168" s="3">
        <f t="shared" si="21"/>
        <v>0</v>
      </c>
      <c r="G168" s="4">
        <f t="shared" si="22"/>
        <v>0</v>
      </c>
      <c r="H168" s="4">
        <f t="shared" si="25"/>
        <v>44.70999999999999</v>
      </c>
      <c r="I168" s="8">
        <f aca="true" t="shared" si="28" ref="I168:I199">I167+COS(ATAN((H$207-H168)/B$18))</f>
        <v>157.16146527533897</v>
      </c>
      <c r="J168" s="2">
        <f t="shared" si="26"/>
        <v>135</v>
      </c>
    </row>
    <row r="169" spans="3:10" ht="12.75">
      <c r="C169" s="3">
        <f t="shared" si="27"/>
        <v>28.520133208033663</v>
      </c>
      <c r="D169" s="2">
        <f t="shared" si="20"/>
        <v>-0.5201332080336627</v>
      </c>
      <c r="E169" s="3">
        <f t="shared" si="24"/>
        <v>0</v>
      </c>
      <c r="F169" s="3">
        <f t="shared" si="21"/>
        <v>0</v>
      </c>
      <c r="G169" s="4">
        <f t="shared" si="22"/>
        <v>0</v>
      </c>
      <c r="H169" s="4">
        <f t="shared" si="25"/>
        <v>44.70999999999999</v>
      </c>
      <c r="I169" s="8">
        <f t="shared" si="28"/>
        <v>158.16146527533897</v>
      </c>
      <c r="J169" s="2">
        <f t="shared" si="26"/>
        <v>135</v>
      </c>
    </row>
    <row r="170" spans="3:10" ht="12.75">
      <c r="C170" s="3">
        <f t="shared" si="27"/>
        <v>28.520133208033663</v>
      </c>
      <c r="D170" s="2">
        <f t="shared" si="20"/>
        <v>-0.5201332080336627</v>
      </c>
      <c r="E170" s="3">
        <f t="shared" si="24"/>
        <v>0</v>
      </c>
      <c r="F170" s="3">
        <f t="shared" si="21"/>
        <v>0</v>
      </c>
      <c r="G170" s="4">
        <f t="shared" si="22"/>
        <v>0</v>
      </c>
      <c r="H170" s="4">
        <f t="shared" si="25"/>
        <v>44.70999999999999</v>
      </c>
      <c r="I170" s="8">
        <f t="shared" si="28"/>
        <v>159.16146527533897</v>
      </c>
      <c r="J170" s="2">
        <f t="shared" si="26"/>
        <v>135</v>
      </c>
    </row>
    <row r="171" spans="3:10" ht="12.75">
      <c r="C171" s="3">
        <f t="shared" si="27"/>
        <v>28.520133208033663</v>
      </c>
      <c r="D171" s="2">
        <f t="shared" si="20"/>
        <v>-0.5201332080336627</v>
      </c>
      <c r="E171" s="3">
        <f t="shared" si="24"/>
        <v>0</v>
      </c>
      <c r="F171" s="3">
        <f t="shared" si="21"/>
        <v>0</v>
      </c>
      <c r="G171" s="4">
        <f t="shared" si="22"/>
        <v>0</v>
      </c>
      <c r="H171" s="4">
        <f t="shared" si="25"/>
        <v>44.70999999999999</v>
      </c>
      <c r="I171" s="8">
        <f t="shared" si="28"/>
        <v>160.16146527533897</v>
      </c>
      <c r="J171" s="2">
        <f t="shared" si="26"/>
        <v>135</v>
      </c>
    </row>
    <row r="172" spans="3:10" ht="12.75">
      <c r="C172" s="3">
        <f t="shared" si="27"/>
        <v>28.520133208033663</v>
      </c>
      <c r="D172" s="2">
        <f t="shared" si="20"/>
        <v>-0.5201332080336627</v>
      </c>
      <c r="E172" s="3">
        <f t="shared" si="24"/>
        <v>0</v>
      </c>
      <c r="F172" s="3">
        <f t="shared" si="21"/>
        <v>0</v>
      </c>
      <c r="G172" s="4">
        <f t="shared" si="22"/>
        <v>0</v>
      </c>
      <c r="H172" s="4">
        <f t="shared" si="25"/>
        <v>44.70999999999999</v>
      </c>
      <c r="I172" s="8">
        <f t="shared" si="28"/>
        <v>161.16146527533897</v>
      </c>
      <c r="J172" s="2">
        <f t="shared" si="26"/>
        <v>135</v>
      </c>
    </row>
    <row r="173" spans="3:10" ht="12.75">
      <c r="C173" s="3">
        <f aca="true" t="shared" si="29" ref="C173:C204">(C172+SIN(ATAN((H$207-H173)/B$18)))</f>
        <v>28.520133208033663</v>
      </c>
      <c r="D173" s="2">
        <f t="shared" si="20"/>
        <v>-0.5201332080336627</v>
      </c>
      <c r="E173" s="3">
        <f t="shared" si="24"/>
        <v>0</v>
      </c>
      <c r="F173" s="3">
        <f t="shared" si="21"/>
        <v>0</v>
      </c>
      <c r="G173" s="4">
        <f t="shared" si="22"/>
        <v>0</v>
      </c>
      <c r="H173" s="4">
        <f t="shared" si="25"/>
        <v>44.70999999999999</v>
      </c>
      <c r="I173" s="8">
        <f t="shared" si="28"/>
        <v>162.16146527533897</v>
      </c>
      <c r="J173" s="2">
        <f t="shared" si="26"/>
        <v>135</v>
      </c>
    </row>
    <row r="174" spans="3:10" ht="12.75">
      <c r="C174" s="3">
        <f t="shared" si="29"/>
        <v>28.520133208033663</v>
      </c>
      <c r="D174" s="2">
        <f t="shared" si="20"/>
        <v>-0.5201332080336627</v>
      </c>
      <c r="E174" s="3">
        <f t="shared" si="24"/>
        <v>0</v>
      </c>
      <c r="F174" s="3">
        <f t="shared" si="21"/>
        <v>0</v>
      </c>
      <c r="G174" s="4">
        <f t="shared" si="22"/>
        <v>0</v>
      </c>
      <c r="H174" s="4">
        <f t="shared" si="25"/>
        <v>44.70999999999999</v>
      </c>
      <c r="I174" s="8">
        <f t="shared" si="28"/>
        <v>163.16146527533897</v>
      </c>
      <c r="J174" s="2">
        <f t="shared" si="26"/>
        <v>135</v>
      </c>
    </row>
    <row r="175" spans="3:10" ht="12.75">
      <c r="C175" s="3">
        <f t="shared" si="29"/>
        <v>28.520133208033663</v>
      </c>
      <c r="D175" s="2">
        <f t="shared" si="20"/>
        <v>-0.5201332080336627</v>
      </c>
      <c r="E175" s="3">
        <f t="shared" si="24"/>
        <v>0</v>
      </c>
      <c r="F175" s="3">
        <f t="shared" si="21"/>
        <v>0</v>
      </c>
      <c r="G175" s="4">
        <f t="shared" si="22"/>
        <v>0</v>
      </c>
      <c r="H175" s="4">
        <f t="shared" si="25"/>
        <v>44.70999999999999</v>
      </c>
      <c r="I175" s="8">
        <f t="shared" si="28"/>
        <v>164.16146527533897</v>
      </c>
      <c r="J175" s="2">
        <f t="shared" si="26"/>
        <v>135</v>
      </c>
    </row>
    <row r="176" spans="3:10" ht="12.75">
      <c r="C176" s="3">
        <f t="shared" si="29"/>
        <v>28.520133208033663</v>
      </c>
      <c r="D176" s="2">
        <f t="shared" si="20"/>
        <v>-0.5201332080336627</v>
      </c>
      <c r="E176" s="3">
        <f t="shared" si="24"/>
        <v>0</v>
      </c>
      <c r="F176" s="3">
        <f t="shared" si="21"/>
        <v>0</v>
      </c>
      <c r="G176" s="4">
        <f t="shared" si="22"/>
        <v>0</v>
      </c>
      <c r="H176" s="4">
        <f t="shared" si="25"/>
        <v>44.70999999999999</v>
      </c>
      <c r="I176" s="8">
        <f t="shared" si="28"/>
        <v>165.16146527533897</v>
      </c>
      <c r="J176" s="2">
        <f t="shared" si="26"/>
        <v>135</v>
      </c>
    </row>
    <row r="177" spans="3:10" ht="12.75">
      <c r="C177" s="3">
        <f t="shared" si="29"/>
        <v>28.520133208033663</v>
      </c>
      <c r="D177" s="2">
        <f t="shared" si="20"/>
        <v>-0.5201332080336627</v>
      </c>
      <c r="E177" s="3">
        <f t="shared" si="24"/>
        <v>0</v>
      </c>
      <c r="F177" s="3">
        <f t="shared" si="21"/>
        <v>0</v>
      </c>
      <c r="G177" s="4">
        <f t="shared" si="22"/>
        <v>0</v>
      </c>
      <c r="H177" s="4">
        <f t="shared" si="25"/>
        <v>44.70999999999999</v>
      </c>
      <c r="I177" s="8">
        <f t="shared" si="28"/>
        <v>166.16146527533897</v>
      </c>
      <c r="J177" s="2">
        <f t="shared" si="26"/>
        <v>135</v>
      </c>
    </row>
    <row r="178" spans="3:10" ht="12.75">
      <c r="C178" s="3">
        <f t="shared" si="29"/>
        <v>28.520133208033663</v>
      </c>
      <c r="D178" s="2">
        <f t="shared" si="20"/>
        <v>-0.5201332080336627</v>
      </c>
      <c r="E178" s="3">
        <f t="shared" si="24"/>
        <v>0</v>
      </c>
      <c r="F178" s="3">
        <f t="shared" si="21"/>
        <v>0</v>
      </c>
      <c r="G178" s="4">
        <f t="shared" si="22"/>
        <v>0</v>
      </c>
      <c r="H178" s="4">
        <f t="shared" si="25"/>
        <v>44.70999999999999</v>
      </c>
      <c r="I178" s="8">
        <f t="shared" si="28"/>
        <v>167.16146527533897</v>
      </c>
      <c r="J178" s="2">
        <f t="shared" si="26"/>
        <v>135</v>
      </c>
    </row>
    <row r="179" spans="3:10" ht="12.75">
      <c r="C179" s="3">
        <f t="shared" si="29"/>
        <v>28.520133208033663</v>
      </c>
      <c r="D179" s="2">
        <f t="shared" si="20"/>
        <v>-0.5201332080336627</v>
      </c>
      <c r="E179" s="3">
        <f t="shared" si="24"/>
        <v>0</v>
      </c>
      <c r="F179" s="3">
        <f t="shared" si="21"/>
        <v>0</v>
      </c>
      <c r="G179" s="4">
        <f t="shared" si="22"/>
        <v>0</v>
      </c>
      <c r="H179" s="4">
        <f t="shared" si="25"/>
        <v>44.70999999999999</v>
      </c>
      <c r="I179" s="8">
        <f t="shared" si="28"/>
        <v>168.16146527533897</v>
      </c>
      <c r="J179" s="2">
        <f t="shared" si="26"/>
        <v>135</v>
      </c>
    </row>
    <row r="180" spans="3:10" ht="12.75">
      <c r="C180" s="3">
        <f t="shared" si="29"/>
        <v>28.520133208033663</v>
      </c>
      <c r="D180" s="2">
        <f t="shared" si="20"/>
        <v>-0.5201332080336627</v>
      </c>
      <c r="E180" s="3">
        <f t="shared" si="24"/>
        <v>0</v>
      </c>
      <c r="F180" s="3">
        <f t="shared" si="21"/>
        <v>0</v>
      </c>
      <c r="G180" s="4">
        <f t="shared" si="22"/>
        <v>0</v>
      </c>
      <c r="H180" s="4">
        <f t="shared" si="25"/>
        <v>44.70999999999999</v>
      </c>
      <c r="I180" s="8">
        <f t="shared" si="28"/>
        <v>169.16146527533897</v>
      </c>
      <c r="J180" s="2">
        <f t="shared" si="26"/>
        <v>135</v>
      </c>
    </row>
    <row r="181" spans="3:10" ht="12.75">
      <c r="C181" s="3">
        <f t="shared" si="29"/>
        <v>28.520133208033663</v>
      </c>
      <c r="D181" s="2">
        <f t="shared" si="20"/>
        <v>-0.5201332080336627</v>
      </c>
      <c r="E181" s="3">
        <f t="shared" si="24"/>
        <v>0</v>
      </c>
      <c r="F181" s="3">
        <f t="shared" si="21"/>
        <v>0</v>
      </c>
      <c r="G181" s="4">
        <f t="shared" si="22"/>
        <v>0</v>
      </c>
      <c r="H181" s="4">
        <f t="shared" si="25"/>
        <v>44.70999999999999</v>
      </c>
      <c r="I181" s="8">
        <f t="shared" si="28"/>
        <v>170.16146527533897</v>
      </c>
      <c r="J181" s="2">
        <f t="shared" si="26"/>
        <v>135</v>
      </c>
    </row>
    <row r="182" spans="3:10" ht="12.75">
      <c r="C182" s="3">
        <f t="shared" si="29"/>
        <v>28.520133208033663</v>
      </c>
      <c r="D182" s="2">
        <f t="shared" si="20"/>
        <v>-0.5201332080336627</v>
      </c>
      <c r="E182" s="3">
        <f t="shared" si="24"/>
        <v>0</v>
      </c>
      <c r="F182" s="3">
        <f t="shared" si="21"/>
        <v>0</v>
      </c>
      <c r="G182" s="4">
        <f t="shared" si="22"/>
        <v>0</v>
      </c>
      <c r="H182" s="4">
        <f t="shared" si="25"/>
        <v>44.70999999999999</v>
      </c>
      <c r="I182" s="8">
        <f t="shared" si="28"/>
        <v>171.16146527533897</v>
      </c>
      <c r="J182" s="2">
        <f t="shared" si="26"/>
        <v>135</v>
      </c>
    </row>
    <row r="183" spans="3:10" ht="12.75">
      <c r="C183" s="3">
        <f t="shared" si="29"/>
        <v>28.520133208033663</v>
      </c>
      <c r="D183" s="2">
        <f t="shared" si="20"/>
        <v>-0.5201332080336627</v>
      </c>
      <c r="E183" s="3">
        <f t="shared" si="24"/>
        <v>0</v>
      </c>
      <c r="F183" s="3">
        <f t="shared" si="21"/>
        <v>0</v>
      </c>
      <c r="G183" s="4">
        <f t="shared" si="22"/>
        <v>0</v>
      </c>
      <c r="H183" s="4">
        <f t="shared" si="25"/>
        <v>44.70999999999999</v>
      </c>
      <c r="I183" s="8">
        <f t="shared" si="28"/>
        <v>172.16146527533897</v>
      </c>
      <c r="J183" s="2">
        <f t="shared" si="26"/>
        <v>135</v>
      </c>
    </row>
    <row r="184" spans="3:10" ht="12.75">
      <c r="C184" s="3">
        <f t="shared" si="29"/>
        <v>28.520133208033663</v>
      </c>
      <c r="D184" s="2">
        <f t="shared" si="20"/>
        <v>-0.5201332080336627</v>
      </c>
      <c r="E184" s="3">
        <f t="shared" si="24"/>
        <v>0</v>
      </c>
      <c r="F184" s="3">
        <f t="shared" si="21"/>
        <v>0</v>
      </c>
      <c r="G184" s="4">
        <f t="shared" si="22"/>
        <v>0</v>
      </c>
      <c r="H184" s="4">
        <f t="shared" si="25"/>
        <v>44.70999999999999</v>
      </c>
      <c r="I184" s="8">
        <f t="shared" si="28"/>
        <v>173.16146527533897</v>
      </c>
      <c r="J184" s="2">
        <f t="shared" si="26"/>
        <v>135</v>
      </c>
    </row>
    <row r="185" spans="3:10" ht="12.75">
      <c r="C185" s="3">
        <f t="shared" si="29"/>
        <v>28.520133208033663</v>
      </c>
      <c r="D185" s="2">
        <f t="shared" si="20"/>
        <v>-0.5201332080336627</v>
      </c>
      <c r="E185" s="3">
        <f t="shared" si="24"/>
        <v>0</v>
      </c>
      <c r="F185" s="3">
        <f t="shared" si="21"/>
        <v>0</v>
      </c>
      <c r="G185" s="4">
        <f t="shared" si="22"/>
        <v>0</v>
      </c>
      <c r="H185" s="4">
        <f t="shared" si="25"/>
        <v>44.70999999999999</v>
      </c>
      <c r="I185" s="8">
        <f t="shared" si="28"/>
        <v>174.16146527533897</v>
      </c>
      <c r="J185" s="2">
        <f t="shared" si="26"/>
        <v>135</v>
      </c>
    </row>
    <row r="186" spans="3:10" ht="12.75">
      <c r="C186" s="3">
        <f t="shared" si="29"/>
        <v>28.520133208033663</v>
      </c>
      <c r="D186" s="2">
        <f t="shared" si="20"/>
        <v>-0.5201332080336627</v>
      </c>
      <c r="E186" s="3">
        <f t="shared" si="24"/>
        <v>0</v>
      </c>
      <c r="F186" s="3">
        <f t="shared" si="21"/>
        <v>0</v>
      </c>
      <c r="G186" s="4">
        <f t="shared" si="22"/>
        <v>0</v>
      </c>
      <c r="H186" s="4">
        <f t="shared" si="25"/>
        <v>44.70999999999999</v>
      </c>
      <c r="I186" s="8">
        <f t="shared" si="28"/>
        <v>175.16146527533897</v>
      </c>
      <c r="J186" s="2">
        <f t="shared" si="26"/>
        <v>135</v>
      </c>
    </row>
    <row r="187" spans="3:10" ht="12.75">
      <c r="C187" s="3">
        <f t="shared" si="29"/>
        <v>28.520133208033663</v>
      </c>
      <c r="D187" s="2">
        <f t="shared" si="20"/>
        <v>-0.5201332080336627</v>
      </c>
      <c r="E187" s="3">
        <f t="shared" si="24"/>
        <v>0</v>
      </c>
      <c r="F187" s="3">
        <f t="shared" si="21"/>
        <v>0</v>
      </c>
      <c r="G187" s="4">
        <f t="shared" si="22"/>
        <v>0</v>
      </c>
      <c r="H187" s="4">
        <f t="shared" si="25"/>
        <v>44.70999999999999</v>
      </c>
      <c r="I187" s="8">
        <f t="shared" si="28"/>
        <v>176.16146527533897</v>
      </c>
      <c r="J187" s="2">
        <f t="shared" si="26"/>
        <v>135</v>
      </c>
    </row>
    <row r="188" spans="3:10" ht="12.75">
      <c r="C188" s="3">
        <f t="shared" si="29"/>
        <v>28.520133208033663</v>
      </c>
      <c r="D188" s="2">
        <f t="shared" si="20"/>
        <v>-0.5201332080336627</v>
      </c>
      <c r="E188" s="3">
        <f t="shared" si="24"/>
        <v>0</v>
      </c>
      <c r="F188" s="3">
        <f t="shared" si="21"/>
        <v>0</v>
      </c>
      <c r="G188" s="4">
        <f t="shared" si="22"/>
        <v>0</v>
      </c>
      <c r="H188" s="4">
        <f t="shared" si="25"/>
        <v>44.70999999999999</v>
      </c>
      <c r="I188" s="8">
        <f t="shared" si="28"/>
        <v>177.16146527533897</v>
      </c>
      <c r="J188" s="2">
        <f t="shared" si="26"/>
        <v>135</v>
      </c>
    </row>
    <row r="189" spans="3:10" ht="12.75">
      <c r="C189" s="3">
        <f t="shared" si="29"/>
        <v>28.520133208033663</v>
      </c>
      <c r="D189" s="2">
        <f t="shared" si="20"/>
        <v>-0.5201332080336627</v>
      </c>
      <c r="E189" s="3">
        <f t="shared" si="24"/>
        <v>0</v>
      </c>
      <c r="F189" s="3">
        <f t="shared" si="21"/>
        <v>0</v>
      </c>
      <c r="G189" s="4">
        <f t="shared" si="22"/>
        <v>0</v>
      </c>
      <c r="H189" s="4">
        <f t="shared" si="25"/>
        <v>44.70999999999999</v>
      </c>
      <c r="I189" s="8">
        <f t="shared" si="28"/>
        <v>178.16146527533897</v>
      </c>
      <c r="J189" s="2">
        <f t="shared" si="26"/>
        <v>135</v>
      </c>
    </row>
    <row r="190" spans="3:10" ht="12.75">
      <c r="C190" s="3">
        <f t="shared" si="29"/>
        <v>28.520133208033663</v>
      </c>
      <c r="D190" s="2">
        <f t="shared" si="20"/>
        <v>-0.5201332080336627</v>
      </c>
      <c r="E190" s="3">
        <f t="shared" si="24"/>
        <v>0</v>
      </c>
      <c r="F190" s="3">
        <f t="shared" si="21"/>
        <v>0</v>
      </c>
      <c r="G190" s="4">
        <f t="shared" si="22"/>
        <v>0</v>
      </c>
      <c r="H190" s="4">
        <f t="shared" si="25"/>
        <v>44.70999999999999</v>
      </c>
      <c r="I190" s="8">
        <f t="shared" si="28"/>
        <v>179.16146527533897</v>
      </c>
      <c r="J190" s="2">
        <f t="shared" si="26"/>
        <v>135</v>
      </c>
    </row>
    <row r="191" spans="3:10" ht="12.75">
      <c r="C191" s="3">
        <f t="shared" si="29"/>
        <v>28.520133208033663</v>
      </c>
      <c r="D191" s="2">
        <f t="shared" si="20"/>
        <v>-0.5201332080336627</v>
      </c>
      <c r="E191" s="3">
        <f t="shared" si="24"/>
        <v>0</v>
      </c>
      <c r="F191" s="3">
        <f t="shared" si="21"/>
        <v>0</v>
      </c>
      <c r="G191" s="4">
        <f t="shared" si="22"/>
        <v>0</v>
      </c>
      <c r="H191" s="4">
        <f t="shared" si="25"/>
        <v>44.70999999999999</v>
      </c>
      <c r="I191" s="8">
        <f t="shared" si="28"/>
        <v>180.16146527533897</v>
      </c>
      <c r="J191" s="2">
        <f t="shared" si="26"/>
        <v>135</v>
      </c>
    </row>
    <row r="192" spans="3:10" ht="12.75">
      <c r="C192" s="3">
        <f t="shared" si="29"/>
        <v>28.520133208033663</v>
      </c>
      <c r="D192" s="2">
        <f t="shared" si="20"/>
        <v>-0.5201332080336627</v>
      </c>
      <c r="E192" s="3">
        <f t="shared" si="24"/>
        <v>0</v>
      </c>
      <c r="F192" s="3">
        <f t="shared" si="21"/>
        <v>0</v>
      </c>
      <c r="G192" s="4">
        <f t="shared" si="22"/>
        <v>0</v>
      </c>
      <c r="H192" s="4">
        <f t="shared" si="25"/>
        <v>44.70999999999999</v>
      </c>
      <c r="I192" s="8">
        <f t="shared" si="28"/>
        <v>181.16146527533897</v>
      </c>
      <c r="J192" s="2">
        <f t="shared" si="26"/>
        <v>135</v>
      </c>
    </row>
    <row r="193" spans="3:10" ht="12.75">
      <c r="C193" s="3">
        <f t="shared" si="29"/>
        <v>28.520133208033663</v>
      </c>
      <c r="D193" s="2">
        <f t="shared" si="20"/>
        <v>-0.5201332080336627</v>
      </c>
      <c r="E193" s="3">
        <f t="shared" si="24"/>
        <v>0</v>
      </c>
      <c r="F193" s="3">
        <f t="shared" si="21"/>
        <v>0</v>
      </c>
      <c r="G193" s="4">
        <f t="shared" si="22"/>
        <v>0</v>
      </c>
      <c r="H193" s="4">
        <f t="shared" si="25"/>
        <v>44.70999999999999</v>
      </c>
      <c r="I193" s="8">
        <f t="shared" si="28"/>
        <v>182.16146527533897</v>
      </c>
      <c r="J193" s="2">
        <f t="shared" si="26"/>
        <v>135</v>
      </c>
    </row>
    <row r="194" spans="3:10" ht="12.75">
      <c r="C194" s="3">
        <f t="shared" si="29"/>
        <v>28.520133208033663</v>
      </c>
      <c r="D194" s="2">
        <f t="shared" si="20"/>
        <v>-0.5201332080336627</v>
      </c>
      <c r="E194" s="3">
        <f t="shared" si="24"/>
        <v>0</v>
      </c>
      <c r="F194" s="3">
        <f t="shared" si="21"/>
        <v>0</v>
      </c>
      <c r="G194" s="4">
        <f t="shared" si="22"/>
        <v>0</v>
      </c>
      <c r="H194" s="4">
        <f t="shared" si="25"/>
        <v>44.70999999999999</v>
      </c>
      <c r="I194" s="8">
        <f t="shared" si="28"/>
        <v>183.16146527533897</v>
      </c>
      <c r="J194" s="2">
        <f t="shared" si="26"/>
        <v>135</v>
      </c>
    </row>
    <row r="195" spans="3:10" ht="12.75">
      <c r="C195" s="3">
        <f t="shared" si="29"/>
        <v>28.520133208033663</v>
      </c>
      <c r="D195" s="2">
        <f t="shared" si="20"/>
        <v>-0.5201332080336627</v>
      </c>
      <c r="E195" s="3">
        <f t="shared" si="24"/>
        <v>0</v>
      </c>
      <c r="F195" s="3">
        <f t="shared" si="21"/>
        <v>0</v>
      </c>
      <c r="G195" s="4">
        <f t="shared" si="22"/>
        <v>0</v>
      </c>
      <c r="H195" s="4">
        <f t="shared" si="25"/>
        <v>44.70999999999999</v>
      </c>
      <c r="I195" s="8">
        <f t="shared" si="28"/>
        <v>184.16146527533897</v>
      </c>
      <c r="J195" s="2">
        <f t="shared" si="26"/>
        <v>135</v>
      </c>
    </row>
    <row r="196" spans="3:10" ht="12.75">
      <c r="C196" s="3">
        <f t="shared" si="29"/>
        <v>28.520133208033663</v>
      </c>
      <c r="D196" s="2">
        <f t="shared" si="20"/>
        <v>-0.5201332080336627</v>
      </c>
      <c r="E196" s="3">
        <f t="shared" si="24"/>
        <v>0</v>
      </c>
      <c r="F196" s="3">
        <f t="shared" si="21"/>
        <v>0</v>
      </c>
      <c r="G196" s="4">
        <f t="shared" si="22"/>
        <v>0</v>
      </c>
      <c r="H196" s="4">
        <f t="shared" si="25"/>
        <v>44.70999999999999</v>
      </c>
      <c r="I196" s="8">
        <f t="shared" si="28"/>
        <v>185.16146527533897</v>
      </c>
      <c r="J196" s="2">
        <f t="shared" si="26"/>
        <v>135</v>
      </c>
    </row>
    <row r="197" spans="3:10" ht="12.75">
      <c r="C197" s="3">
        <f t="shared" si="29"/>
        <v>28.520133208033663</v>
      </c>
      <c r="D197" s="2">
        <f t="shared" si="20"/>
        <v>-0.5201332080336627</v>
      </c>
      <c r="E197" s="3">
        <f t="shared" si="24"/>
        <v>0</v>
      </c>
      <c r="F197" s="3">
        <f t="shared" si="21"/>
        <v>0</v>
      </c>
      <c r="G197" s="4">
        <f t="shared" si="22"/>
        <v>0</v>
      </c>
      <c r="H197" s="4">
        <f t="shared" si="25"/>
        <v>44.70999999999999</v>
      </c>
      <c r="I197" s="8">
        <f t="shared" si="28"/>
        <v>186.16146527533897</v>
      </c>
      <c r="J197" s="2">
        <f t="shared" si="26"/>
        <v>135</v>
      </c>
    </row>
    <row r="198" spans="3:10" ht="12.75">
      <c r="C198" s="3">
        <f t="shared" si="29"/>
        <v>28.520133208033663</v>
      </c>
      <c r="D198" s="2">
        <f t="shared" si="20"/>
        <v>-0.5201332080336627</v>
      </c>
      <c r="E198" s="3">
        <f t="shared" si="24"/>
        <v>0</v>
      </c>
      <c r="F198" s="3">
        <f t="shared" si="21"/>
        <v>0</v>
      </c>
      <c r="G198" s="4">
        <f t="shared" si="22"/>
        <v>0</v>
      </c>
      <c r="H198" s="4">
        <f t="shared" si="25"/>
        <v>44.70999999999999</v>
      </c>
      <c r="I198" s="8">
        <f t="shared" si="28"/>
        <v>187.16146527533897</v>
      </c>
      <c r="J198" s="2">
        <f t="shared" si="26"/>
        <v>135</v>
      </c>
    </row>
    <row r="199" spans="3:10" ht="12.75">
      <c r="C199" s="3">
        <f t="shared" si="29"/>
        <v>28.520133208033663</v>
      </c>
      <c r="D199" s="2">
        <f aca="true" t="shared" si="30" ref="D199:D207">B$3-C199</f>
        <v>-0.5201332080336627</v>
      </c>
      <c r="E199" s="3">
        <f t="shared" si="24"/>
        <v>0</v>
      </c>
      <c r="F199" s="3">
        <f t="shared" si="21"/>
        <v>0</v>
      </c>
      <c r="G199" s="4">
        <f t="shared" si="22"/>
        <v>0</v>
      </c>
      <c r="H199" s="4">
        <f t="shared" si="25"/>
        <v>44.70999999999999</v>
      </c>
      <c r="I199" s="8">
        <f t="shared" si="28"/>
        <v>188.16146527533897</v>
      </c>
      <c r="J199" s="2">
        <f t="shared" si="26"/>
        <v>135</v>
      </c>
    </row>
    <row r="200" spans="3:10" ht="12.75">
      <c r="C200" s="3">
        <f t="shared" si="29"/>
        <v>28.520133208033663</v>
      </c>
      <c r="D200" s="2">
        <f t="shared" si="30"/>
        <v>-0.5201332080336627</v>
      </c>
      <c r="E200" s="3">
        <f t="shared" si="24"/>
        <v>0</v>
      </c>
      <c r="F200" s="3">
        <f aca="true" t="shared" si="31" ref="F200:F207">IF(AND(J200&gt;B$5,J200&lt;B$14),B$9,0)</f>
        <v>0</v>
      </c>
      <c r="G200" s="4">
        <f aca="true" t="shared" si="32" ref="G200:G207">IF(J200=B$11,B$12,0)</f>
        <v>0</v>
      </c>
      <c r="H200" s="4">
        <f t="shared" si="25"/>
        <v>44.70999999999999</v>
      </c>
      <c r="I200" s="8">
        <f aca="true" t="shared" si="33" ref="I200:I207">I199+COS(ATAN((H$207-H200)/B$18))</f>
        <v>189.16146527533897</v>
      </c>
      <c r="J200" s="2">
        <f t="shared" si="26"/>
        <v>135</v>
      </c>
    </row>
    <row r="201" spans="3:10" ht="12.75">
      <c r="C201" s="3">
        <f t="shared" si="29"/>
        <v>28.520133208033663</v>
      </c>
      <c r="D201" s="2">
        <f t="shared" si="30"/>
        <v>-0.5201332080336627</v>
      </c>
      <c r="E201" s="3">
        <f aca="true" t="shared" si="34" ref="E201:E207">IF(J201&lt;B$5,B$6,0)</f>
        <v>0</v>
      </c>
      <c r="F201" s="3">
        <f t="shared" si="31"/>
        <v>0</v>
      </c>
      <c r="G201" s="4">
        <f t="shared" si="32"/>
        <v>0</v>
      </c>
      <c r="H201" s="4">
        <f aca="true" t="shared" si="35" ref="H201:H207">H200+E201+F201+G201</f>
        <v>44.70999999999999</v>
      </c>
      <c r="I201" s="8">
        <f t="shared" si="33"/>
        <v>190.16146527533897</v>
      </c>
      <c r="J201" s="2">
        <f aca="true" t="shared" si="36" ref="J201:J207">IF(J200&lt;B$14,J200+1,J200)</f>
        <v>135</v>
      </c>
    </row>
    <row r="202" spans="3:10" ht="12.75">
      <c r="C202" s="3">
        <f t="shared" si="29"/>
        <v>28.520133208033663</v>
      </c>
      <c r="D202" s="2">
        <f t="shared" si="30"/>
        <v>-0.5201332080336627</v>
      </c>
      <c r="E202" s="3">
        <f t="shared" si="34"/>
        <v>0</v>
      </c>
      <c r="F202" s="3">
        <f t="shared" si="31"/>
        <v>0</v>
      </c>
      <c r="G202" s="4">
        <f t="shared" si="32"/>
        <v>0</v>
      </c>
      <c r="H202" s="4">
        <f t="shared" si="35"/>
        <v>44.70999999999999</v>
      </c>
      <c r="I202" s="8">
        <f t="shared" si="33"/>
        <v>191.16146527533897</v>
      </c>
      <c r="J202" s="2">
        <f t="shared" si="36"/>
        <v>135</v>
      </c>
    </row>
    <row r="203" spans="3:10" ht="12.75">
      <c r="C203" s="3">
        <f t="shared" si="29"/>
        <v>28.520133208033663</v>
      </c>
      <c r="D203" s="2">
        <f t="shared" si="30"/>
        <v>-0.5201332080336627</v>
      </c>
      <c r="E203" s="3">
        <f t="shared" si="34"/>
        <v>0</v>
      </c>
      <c r="F203" s="3">
        <f t="shared" si="31"/>
        <v>0</v>
      </c>
      <c r="G203" s="4">
        <f t="shared" si="32"/>
        <v>0</v>
      </c>
      <c r="H203" s="4">
        <f t="shared" si="35"/>
        <v>44.70999999999999</v>
      </c>
      <c r="I203" s="8">
        <f t="shared" si="33"/>
        <v>192.16146527533897</v>
      </c>
      <c r="J203" s="2">
        <f t="shared" si="36"/>
        <v>135</v>
      </c>
    </row>
    <row r="204" spans="3:10" ht="12.75">
      <c r="C204" s="3">
        <f t="shared" si="29"/>
        <v>28.520133208033663</v>
      </c>
      <c r="D204" s="2">
        <f t="shared" si="30"/>
        <v>-0.5201332080336627</v>
      </c>
      <c r="E204" s="3">
        <f t="shared" si="34"/>
        <v>0</v>
      </c>
      <c r="F204" s="3">
        <f t="shared" si="31"/>
        <v>0</v>
      </c>
      <c r="G204" s="4">
        <f t="shared" si="32"/>
        <v>0</v>
      </c>
      <c r="H204" s="4">
        <f t="shared" si="35"/>
        <v>44.70999999999999</v>
      </c>
      <c r="I204" s="8">
        <f t="shared" si="33"/>
        <v>193.16146527533897</v>
      </c>
      <c r="J204" s="2">
        <f t="shared" si="36"/>
        <v>135</v>
      </c>
    </row>
    <row r="205" spans="3:10" ht="12.75">
      <c r="C205" s="3">
        <f>(C204+SIN(ATAN((H$207-H205)/B$18)))</f>
        <v>28.520133208033663</v>
      </c>
      <c r="D205" s="2">
        <f t="shared" si="30"/>
        <v>-0.5201332080336627</v>
      </c>
      <c r="E205" s="3">
        <f t="shared" si="34"/>
        <v>0</v>
      </c>
      <c r="F205" s="3">
        <f t="shared" si="31"/>
        <v>0</v>
      </c>
      <c r="G205" s="4">
        <f t="shared" si="32"/>
        <v>0</v>
      </c>
      <c r="H205" s="4">
        <f t="shared" si="35"/>
        <v>44.70999999999999</v>
      </c>
      <c r="I205" s="8">
        <f t="shared" si="33"/>
        <v>194.16146527533897</v>
      </c>
      <c r="J205" s="2">
        <f t="shared" si="36"/>
        <v>135</v>
      </c>
    </row>
    <row r="206" spans="3:10" ht="12.75">
      <c r="C206" s="3">
        <f>(C205+SIN(ATAN((H$207-H206)/B$18)))</f>
        <v>28.520133208033663</v>
      </c>
      <c r="D206" s="2">
        <f t="shared" si="30"/>
        <v>-0.5201332080336627</v>
      </c>
      <c r="E206" s="3">
        <f t="shared" si="34"/>
        <v>0</v>
      </c>
      <c r="F206" s="3">
        <f t="shared" si="31"/>
        <v>0</v>
      </c>
      <c r="G206" s="4">
        <f t="shared" si="32"/>
        <v>0</v>
      </c>
      <c r="H206" s="4">
        <f t="shared" si="35"/>
        <v>44.70999999999999</v>
      </c>
      <c r="I206" s="8">
        <f t="shared" si="33"/>
        <v>195.16146527533897</v>
      </c>
      <c r="J206" s="2">
        <f t="shared" si="36"/>
        <v>135</v>
      </c>
    </row>
    <row r="207" spans="3:10" ht="12.75">
      <c r="C207" s="3">
        <f>(C206+SIN(ATAN((H$207-H207)/B$18)))</f>
        <v>28.520133208033663</v>
      </c>
      <c r="D207" s="2">
        <f t="shared" si="30"/>
        <v>-0.5201332080336627</v>
      </c>
      <c r="E207" s="3">
        <f t="shared" si="34"/>
        <v>0</v>
      </c>
      <c r="F207" s="3">
        <f t="shared" si="31"/>
        <v>0</v>
      </c>
      <c r="G207" s="4">
        <f t="shared" si="32"/>
        <v>0</v>
      </c>
      <c r="H207" s="4">
        <f t="shared" si="35"/>
        <v>44.70999999999999</v>
      </c>
      <c r="I207" s="8">
        <f t="shared" si="33"/>
        <v>196.16146527533897</v>
      </c>
      <c r="J207" s="2">
        <f t="shared" si="36"/>
        <v>135</v>
      </c>
    </row>
    <row r="208" spans="3:10" ht="12.75">
      <c r="C208" s="3">
        <f aca="true" t="shared" si="37" ref="C208:C259">(C207+SIN(ATAN((H$207-H208)/B$18)))</f>
        <v>28.520133208033663</v>
      </c>
      <c r="D208" s="2">
        <f aca="true" t="shared" si="38" ref="D208:D259">B$3-C208</f>
        <v>-0.5201332080336627</v>
      </c>
      <c r="E208" s="3">
        <f aca="true" t="shared" si="39" ref="E208:E259">IF(J208&lt;B$5,B$6,0)</f>
        <v>0</v>
      </c>
      <c r="F208" s="3">
        <f aca="true" t="shared" si="40" ref="F208:F259">IF(AND(J208&gt;B$5,J208&lt;B$14),B$9,0)</f>
        <v>0</v>
      </c>
      <c r="G208" s="4">
        <f aca="true" t="shared" si="41" ref="G208:G259">IF(J208=B$11,B$12,0)</f>
        <v>0</v>
      </c>
      <c r="H208" s="4">
        <f aca="true" t="shared" si="42" ref="H208:H259">H207+E208+F208+G208</f>
        <v>44.70999999999999</v>
      </c>
      <c r="I208" s="8">
        <f aca="true" t="shared" si="43" ref="I208:I259">I207+COS(ATAN((H$207-H208)/B$18))</f>
        <v>197.16146527533897</v>
      </c>
      <c r="J208" s="2">
        <f aca="true" t="shared" si="44" ref="J208:J259">IF(J207&lt;B$14,J207+1,J207)</f>
        <v>135</v>
      </c>
    </row>
    <row r="209" spans="3:10" ht="12.75">
      <c r="C209" s="3">
        <f t="shared" si="37"/>
        <v>28.520133208033663</v>
      </c>
      <c r="D209" s="2">
        <f t="shared" si="38"/>
        <v>-0.5201332080336627</v>
      </c>
      <c r="E209" s="3">
        <f t="shared" si="39"/>
        <v>0</v>
      </c>
      <c r="F209" s="3">
        <f t="shared" si="40"/>
        <v>0</v>
      </c>
      <c r="G209" s="4">
        <f t="shared" si="41"/>
        <v>0</v>
      </c>
      <c r="H209" s="4">
        <f t="shared" si="42"/>
        <v>44.70999999999999</v>
      </c>
      <c r="I209" s="8">
        <f t="shared" si="43"/>
        <v>198.16146527533897</v>
      </c>
      <c r="J209" s="2">
        <f t="shared" si="44"/>
        <v>135</v>
      </c>
    </row>
    <row r="210" spans="3:10" ht="12.75">
      <c r="C210" s="3">
        <f t="shared" si="37"/>
        <v>28.520133208033663</v>
      </c>
      <c r="D210" s="2">
        <f t="shared" si="38"/>
        <v>-0.5201332080336627</v>
      </c>
      <c r="E210" s="3">
        <f t="shared" si="39"/>
        <v>0</v>
      </c>
      <c r="F210" s="3">
        <f t="shared" si="40"/>
        <v>0</v>
      </c>
      <c r="G210" s="4">
        <f t="shared" si="41"/>
        <v>0</v>
      </c>
      <c r="H210" s="4">
        <f t="shared" si="42"/>
        <v>44.70999999999999</v>
      </c>
      <c r="I210" s="8">
        <f t="shared" si="43"/>
        <v>199.16146527533897</v>
      </c>
      <c r="J210" s="2">
        <f t="shared" si="44"/>
        <v>135</v>
      </c>
    </row>
    <row r="211" spans="3:10" ht="12.75">
      <c r="C211" s="3">
        <f t="shared" si="37"/>
        <v>28.520133208033663</v>
      </c>
      <c r="D211" s="2">
        <f t="shared" si="38"/>
        <v>-0.5201332080336627</v>
      </c>
      <c r="E211" s="3">
        <f t="shared" si="39"/>
        <v>0</v>
      </c>
      <c r="F211" s="3">
        <f t="shared" si="40"/>
        <v>0</v>
      </c>
      <c r="G211" s="4">
        <f t="shared" si="41"/>
        <v>0</v>
      </c>
      <c r="H211" s="4">
        <f t="shared" si="42"/>
        <v>44.70999999999999</v>
      </c>
      <c r="I211" s="8">
        <f t="shared" si="43"/>
        <v>200.16146527533897</v>
      </c>
      <c r="J211" s="2">
        <f t="shared" si="44"/>
        <v>135</v>
      </c>
    </row>
    <row r="212" spans="3:10" ht="12.75">
      <c r="C212" s="3">
        <f t="shared" si="37"/>
        <v>28.520133208033663</v>
      </c>
      <c r="D212" s="2">
        <f t="shared" si="38"/>
        <v>-0.5201332080336627</v>
      </c>
      <c r="E212" s="3">
        <f t="shared" si="39"/>
        <v>0</v>
      </c>
      <c r="F212" s="3">
        <f t="shared" si="40"/>
        <v>0</v>
      </c>
      <c r="G212" s="4">
        <f t="shared" si="41"/>
        <v>0</v>
      </c>
      <c r="H212" s="4">
        <f t="shared" si="42"/>
        <v>44.70999999999999</v>
      </c>
      <c r="I212" s="8">
        <f t="shared" si="43"/>
        <v>201.16146527533897</v>
      </c>
      <c r="J212" s="2">
        <f t="shared" si="44"/>
        <v>135</v>
      </c>
    </row>
    <row r="213" spans="3:10" ht="12.75">
      <c r="C213" s="3">
        <f t="shared" si="37"/>
        <v>28.520133208033663</v>
      </c>
      <c r="D213" s="2">
        <f t="shared" si="38"/>
        <v>-0.5201332080336627</v>
      </c>
      <c r="E213" s="3">
        <f t="shared" si="39"/>
        <v>0</v>
      </c>
      <c r="F213" s="3">
        <f t="shared" si="40"/>
        <v>0</v>
      </c>
      <c r="G213" s="4">
        <f t="shared" si="41"/>
        <v>0</v>
      </c>
      <c r="H213" s="4">
        <f t="shared" si="42"/>
        <v>44.70999999999999</v>
      </c>
      <c r="I213" s="8">
        <f t="shared" si="43"/>
        <v>202.16146527533897</v>
      </c>
      <c r="J213" s="2">
        <f t="shared" si="44"/>
        <v>135</v>
      </c>
    </row>
    <row r="214" spans="3:10" ht="12.75">
      <c r="C214" s="3">
        <f t="shared" si="37"/>
        <v>28.520133208033663</v>
      </c>
      <c r="D214" s="2">
        <f t="shared" si="38"/>
        <v>-0.5201332080336627</v>
      </c>
      <c r="E214" s="3">
        <f t="shared" si="39"/>
        <v>0</v>
      </c>
      <c r="F214" s="3">
        <f t="shared" si="40"/>
        <v>0</v>
      </c>
      <c r="G214" s="4">
        <f t="shared" si="41"/>
        <v>0</v>
      </c>
      <c r="H214" s="4">
        <f t="shared" si="42"/>
        <v>44.70999999999999</v>
      </c>
      <c r="I214" s="8">
        <f t="shared" si="43"/>
        <v>203.16146527533897</v>
      </c>
      <c r="J214" s="2">
        <f t="shared" si="44"/>
        <v>135</v>
      </c>
    </row>
    <row r="215" spans="3:10" ht="12.75">
      <c r="C215" s="3">
        <f t="shared" si="37"/>
        <v>28.520133208033663</v>
      </c>
      <c r="D215" s="2">
        <f t="shared" si="38"/>
        <v>-0.5201332080336627</v>
      </c>
      <c r="E215" s="3">
        <f t="shared" si="39"/>
        <v>0</v>
      </c>
      <c r="F215" s="3">
        <f t="shared" si="40"/>
        <v>0</v>
      </c>
      <c r="G215" s="4">
        <f t="shared" si="41"/>
        <v>0</v>
      </c>
      <c r="H215" s="4">
        <f t="shared" si="42"/>
        <v>44.70999999999999</v>
      </c>
      <c r="I215" s="8">
        <f t="shared" si="43"/>
        <v>204.16146527533897</v>
      </c>
      <c r="J215" s="2">
        <f t="shared" si="44"/>
        <v>135</v>
      </c>
    </row>
    <row r="216" spans="3:10" ht="12.75">
      <c r="C216" s="3">
        <f t="shared" si="37"/>
        <v>28.520133208033663</v>
      </c>
      <c r="D216" s="2">
        <f t="shared" si="38"/>
        <v>-0.5201332080336627</v>
      </c>
      <c r="E216" s="3">
        <f t="shared" si="39"/>
        <v>0</v>
      </c>
      <c r="F216" s="3">
        <f t="shared" si="40"/>
        <v>0</v>
      </c>
      <c r="G216" s="4">
        <f t="shared" si="41"/>
        <v>0</v>
      </c>
      <c r="H216" s="4">
        <f t="shared" si="42"/>
        <v>44.70999999999999</v>
      </c>
      <c r="I216" s="8">
        <f t="shared" si="43"/>
        <v>205.16146527533897</v>
      </c>
      <c r="J216" s="2">
        <f t="shared" si="44"/>
        <v>135</v>
      </c>
    </row>
    <row r="217" spans="3:10" ht="12.75">
      <c r="C217" s="3">
        <f t="shared" si="37"/>
        <v>28.520133208033663</v>
      </c>
      <c r="D217" s="2">
        <f t="shared" si="38"/>
        <v>-0.5201332080336627</v>
      </c>
      <c r="E217" s="3">
        <f t="shared" si="39"/>
        <v>0</v>
      </c>
      <c r="F217" s="3">
        <f t="shared" si="40"/>
        <v>0</v>
      </c>
      <c r="G217" s="4">
        <f t="shared" si="41"/>
        <v>0</v>
      </c>
      <c r="H217" s="4">
        <f t="shared" si="42"/>
        <v>44.70999999999999</v>
      </c>
      <c r="I217" s="8">
        <f t="shared" si="43"/>
        <v>206.16146527533897</v>
      </c>
      <c r="J217" s="2">
        <f t="shared" si="44"/>
        <v>135</v>
      </c>
    </row>
    <row r="218" spans="3:10" ht="12.75">
      <c r="C218" s="3">
        <f t="shared" si="37"/>
        <v>28.520133208033663</v>
      </c>
      <c r="D218" s="2">
        <f t="shared" si="38"/>
        <v>-0.5201332080336627</v>
      </c>
      <c r="E218" s="3">
        <f t="shared" si="39"/>
        <v>0</v>
      </c>
      <c r="F218" s="3">
        <f t="shared" si="40"/>
        <v>0</v>
      </c>
      <c r="G218" s="4">
        <f t="shared" si="41"/>
        <v>0</v>
      </c>
      <c r="H218" s="4">
        <f t="shared" si="42"/>
        <v>44.70999999999999</v>
      </c>
      <c r="I218" s="8">
        <f t="shared" si="43"/>
        <v>207.16146527533897</v>
      </c>
      <c r="J218" s="2">
        <f t="shared" si="44"/>
        <v>135</v>
      </c>
    </row>
    <row r="219" spans="3:10" ht="12.75">
      <c r="C219" s="3">
        <f t="shared" si="37"/>
        <v>28.520133208033663</v>
      </c>
      <c r="D219" s="2">
        <f t="shared" si="38"/>
        <v>-0.5201332080336627</v>
      </c>
      <c r="E219" s="3">
        <f t="shared" si="39"/>
        <v>0</v>
      </c>
      <c r="F219" s="3">
        <f t="shared" si="40"/>
        <v>0</v>
      </c>
      <c r="G219" s="4">
        <f t="shared" si="41"/>
        <v>0</v>
      </c>
      <c r="H219" s="4">
        <f t="shared" si="42"/>
        <v>44.70999999999999</v>
      </c>
      <c r="I219" s="8">
        <f t="shared" si="43"/>
        <v>208.16146527533897</v>
      </c>
      <c r="J219" s="2">
        <f t="shared" si="44"/>
        <v>135</v>
      </c>
    </row>
    <row r="220" spans="3:10" ht="12.75">
      <c r="C220" s="3">
        <f t="shared" si="37"/>
        <v>28.520133208033663</v>
      </c>
      <c r="D220" s="2">
        <f t="shared" si="38"/>
        <v>-0.5201332080336627</v>
      </c>
      <c r="E220" s="3">
        <f t="shared" si="39"/>
        <v>0</v>
      </c>
      <c r="F220" s="3">
        <f t="shared" si="40"/>
        <v>0</v>
      </c>
      <c r="G220" s="4">
        <f t="shared" si="41"/>
        <v>0</v>
      </c>
      <c r="H220" s="4">
        <f t="shared" si="42"/>
        <v>44.70999999999999</v>
      </c>
      <c r="I220" s="8">
        <f t="shared" si="43"/>
        <v>209.16146527533897</v>
      </c>
      <c r="J220" s="2">
        <f t="shared" si="44"/>
        <v>135</v>
      </c>
    </row>
    <row r="221" spans="3:10" ht="12.75">
      <c r="C221" s="3">
        <f t="shared" si="37"/>
        <v>28.520133208033663</v>
      </c>
      <c r="D221" s="2">
        <f t="shared" si="38"/>
        <v>-0.5201332080336627</v>
      </c>
      <c r="E221" s="3">
        <f t="shared" si="39"/>
        <v>0</v>
      </c>
      <c r="F221" s="3">
        <f t="shared" si="40"/>
        <v>0</v>
      </c>
      <c r="G221" s="4">
        <f t="shared" si="41"/>
        <v>0</v>
      </c>
      <c r="H221" s="4">
        <f t="shared" si="42"/>
        <v>44.70999999999999</v>
      </c>
      <c r="I221" s="8">
        <f t="shared" si="43"/>
        <v>210.16146527533897</v>
      </c>
      <c r="J221" s="2">
        <f t="shared" si="44"/>
        <v>135</v>
      </c>
    </row>
    <row r="222" spans="3:10" ht="12.75">
      <c r="C222" s="3">
        <f t="shared" si="37"/>
        <v>28.520133208033663</v>
      </c>
      <c r="D222" s="2">
        <f t="shared" si="38"/>
        <v>-0.5201332080336627</v>
      </c>
      <c r="E222" s="3">
        <f t="shared" si="39"/>
        <v>0</v>
      </c>
      <c r="F222" s="3">
        <f t="shared" si="40"/>
        <v>0</v>
      </c>
      <c r="G222" s="4">
        <f t="shared" si="41"/>
        <v>0</v>
      </c>
      <c r="H222" s="4">
        <f t="shared" si="42"/>
        <v>44.70999999999999</v>
      </c>
      <c r="I222" s="8">
        <f t="shared" si="43"/>
        <v>211.16146527533897</v>
      </c>
      <c r="J222" s="2">
        <f t="shared" si="44"/>
        <v>135</v>
      </c>
    </row>
    <row r="223" spans="3:10" ht="12.75">
      <c r="C223" s="3">
        <f t="shared" si="37"/>
        <v>28.520133208033663</v>
      </c>
      <c r="D223" s="2">
        <f t="shared" si="38"/>
        <v>-0.5201332080336627</v>
      </c>
      <c r="E223" s="3">
        <f t="shared" si="39"/>
        <v>0</v>
      </c>
      <c r="F223" s="3">
        <f t="shared" si="40"/>
        <v>0</v>
      </c>
      <c r="G223" s="4">
        <f t="shared" si="41"/>
        <v>0</v>
      </c>
      <c r="H223" s="4">
        <f t="shared" si="42"/>
        <v>44.70999999999999</v>
      </c>
      <c r="I223" s="8">
        <f t="shared" si="43"/>
        <v>212.16146527533897</v>
      </c>
      <c r="J223" s="2">
        <f t="shared" si="44"/>
        <v>135</v>
      </c>
    </row>
    <row r="224" spans="3:10" ht="12.75">
      <c r="C224" s="3">
        <f t="shared" si="37"/>
        <v>28.520133208033663</v>
      </c>
      <c r="D224" s="2">
        <f t="shared" si="38"/>
        <v>-0.5201332080336627</v>
      </c>
      <c r="E224" s="3">
        <f t="shared" si="39"/>
        <v>0</v>
      </c>
      <c r="F224" s="3">
        <f t="shared" si="40"/>
        <v>0</v>
      </c>
      <c r="G224" s="4">
        <f t="shared" si="41"/>
        <v>0</v>
      </c>
      <c r="H224" s="4">
        <f t="shared" si="42"/>
        <v>44.70999999999999</v>
      </c>
      <c r="I224" s="8">
        <f t="shared" si="43"/>
        <v>213.16146527533897</v>
      </c>
      <c r="J224" s="2">
        <f t="shared" si="44"/>
        <v>135</v>
      </c>
    </row>
    <row r="225" spans="3:10" ht="12.75">
      <c r="C225" s="3">
        <f t="shared" si="37"/>
        <v>28.520133208033663</v>
      </c>
      <c r="D225" s="2">
        <f t="shared" si="38"/>
        <v>-0.5201332080336627</v>
      </c>
      <c r="E225" s="3">
        <f t="shared" si="39"/>
        <v>0</v>
      </c>
      <c r="F225" s="3">
        <f t="shared" si="40"/>
        <v>0</v>
      </c>
      <c r="G225" s="4">
        <f t="shared" si="41"/>
        <v>0</v>
      </c>
      <c r="H225" s="4">
        <f t="shared" si="42"/>
        <v>44.70999999999999</v>
      </c>
      <c r="I225" s="8">
        <f t="shared" si="43"/>
        <v>214.16146527533897</v>
      </c>
      <c r="J225" s="2">
        <f t="shared" si="44"/>
        <v>135</v>
      </c>
    </row>
    <row r="226" spans="3:10" ht="12.75">
      <c r="C226" s="3">
        <f t="shared" si="37"/>
        <v>28.520133208033663</v>
      </c>
      <c r="D226" s="2">
        <f t="shared" si="38"/>
        <v>-0.5201332080336627</v>
      </c>
      <c r="E226" s="3">
        <f t="shared" si="39"/>
        <v>0</v>
      </c>
      <c r="F226" s="3">
        <f t="shared" si="40"/>
        <v>0</v>
      </c>
      <c r="G226" s="4">
        <f t="shared" si="41"/>
        <v>0</v>
      </c>
      <c r="H226" s="4">
        <f t="shared" si="42"/>
        <v>44.70999999999999</v>
      </c>
      <c r="I226" s="8">
        <f t="shared" si="43"/>
        <v>215.16146527533897</v>
      </c>
      <c r="J226" s="2">
        <f t="shared" si="44"/>
        <v>135</v>
      </c>
    </row>
    <row r="227" spans="3:10" ht="12.75">
      <c r="C227" s="3">
        <f t="shared" si="37"/>
        <v>28.520133208033663</v>
      </c>
      <c r="D227" s="2">
        <f t="shared" si="38"/>
        <v>-0.5201332080336627</v>
      </c>
      <c r="E227" s="3">
        <f t="shared" si="39"/>
        <v>0</v>
      </c>
      <c r="F227" s="3">
        <f t="shared" si="40"/>
        <v>0</v>
      </c>
      <c r="G227" s="4">
        <f t="shared" si="41"/>
        <v>0</v>
      </c>
      <c r="H227" s="4">
        <f t="shared" si="42"/>
        <v>44.70999999999999</v>
      </c>
      <c r="I227" s="8">
        <f t="shared" si="43"/>
        <v>216.16146527533897</v>
      </c>
      <c r="J227" s="2">
        <f t="shared" si="44"/>
        <v>135</v>
      </c>
    </row>
    <row r="228" spans="3:10" ht="12.75">
      <c r="C228" s="3">
        <f t="shared" si="37"/>
        <v>28.520133208033663</v>
      </c>
      <c r="D228" s="2">
        <f t="shared" si="38"/>
        <v>-0.5201332080336627</v>
      </c>
      <c r="E228" s="3">
        <f t="shared" si="39"/>
        <v>0</v>
      </c>
      <c r="F228" s="3">
        <f t="shared" si="40"/>
        <v>0</v>
      </c>
      <c r="G228" s="4">
        <f t="shared" si="41"/>
        <v>0</v>
      </c>
      <c r="H228" s="4">
        <f t="shared" si="42"/>
        <v>44.70999999999999</v>
      </c>
      <c r="I228" s="8">
        <f t="shared" si="43"/>
        <v>217.16146527533897</v>
      </c>
      <c r="J228" s="2">
        <f t="shared" si="44"/>
        <v>135</v>
      </c>
    </row>
    <row r="229" spans="3:10" ht="12.75">
      <c r="C229" s="3">
        <f t="shared" si="37"/>
        <v>28.520133208033663</v>
      </c>
      <c r="D229" s="2">
        <f t="shared" si="38"/>
        <v>-0.5201332080336627</v>
      </c>
      <c r="E229" s="3">
        <f t="shared" si="39"/>
        <v>0</v>
      </c>
      <c r="F229" s="3">
        <f t="shared" si="40"/>
        <v>0</v>
      </c>
      <c r="G229" s="4">
        <f t="shared" si="41"/>
        <v>0</v>
      </c>
      <c r="H229" s="4">
        <f t="shared" si="42"/>
        <v>44.70999999999999</v>
      </c>
      <c r="I229" s="8">
        <f t="shared" si="43"/>
        <v>218.16146527533897</v>
      </c>
      <c r="J229" s="2">
        <f t="shared" si="44"/>
        <v>135</v>
      </c>
    </row>
    <row r="230" spans="3:10" ht="12.75">
      <c r="C230" s="3">
        <f t="shared" si="37"/>
        <v>28.520133208033663</v>
      </c>
      <c r="D230" s="2">
        <f t="shared" si="38"/>
        <v>-0.5201332080336627</v>
      </c>
      <c r="E230" s="3">
        <f t="shared" si="39"/>
        <v>0</v>
      </c>
      <c r="F230" s="3">
        <f t="shared" si="40"/>
        <v>0</v>
      </c>
      <c r="G230" s="4">
        <f t="shared" si="41"/>
        <v>0</v>
      </c>
      <c r="H230" s="4">
        <f t="shared" si="42"/>
        <v>44.70999999999999</v>
      </c>
      <c r="I230" s="8">
        <f t="shared" si="43"/>
        <v>219.16146527533897</v>
      </c>
      <c r="J230" s="2">
        <f t="shared" si="44"/>
        <v>135</v>
      </c>
    </row>
    <row r="231" spans="3:10" ht="12.75">
      <c r="C231" s="3">
        <f t="shared" si="37"/>
        <v>28.520133208033663</v>
      </c>
      <c r="D231" s="2">
        <f t="shared" si="38"/>
        <v>-0.5201332080336627</v>
      </c>
      <c r="E231" s="3">
        <f t="shared" si="39"/>
        <v>0</v>
      </c>
      <c r="F231" s="3">
        <f t="shared" si="40"/>
        <v>0</v>
      </c>
      <c r="G231" s="4">
        <f t="shared" si="41"/>
        <v>0</v>
      </c>
      <c r="H231" s="4">
        <f t="shared" si="42"/>
        <v>44.70999999999999</v>
      </c>
      <c r="I231" s="8">
        <f t="shared" si="43"/>
        <v>220.16146527533897</v>
      </c>
      <c r="J231" s="2">
        <f t="shared" si="44"/>
        <v>135</v>
      </c>
    </row>
    <row r="232" spans="3:10" ht="12.75">
      <c r="C232" s="3">
        <f t="shared" si="37"/>
        <v>28.520133208033663</v>
      </c>
      <c r="D232" s="2">
        <f t="shared" si="38"/>
        <v>-0.5201332080336627</v>
      </c>
      <c r="E232" s="3">
        <f t="shared" si="39"/>
        <v>0</v>
      </c>
      <c r="F232" s="3">
        <f t="shared" si="40"/>
        <v>0</v>
      </c>
      <c r="G232" s="4">
        <f t="shared" si="41"/>
        <v>0</v>
      </c>
      <c r="H232" s="4">
        <f t="shared" si="42"/>
        <v>44.70999999999999</v>
      </c>
      <c r="I232" s="8">
        <f t="shared" si="43"/>
        <v>221.16146527533897</v>
      </c>
      <c r="J232" s="2">
        <f t="shared" si="44"/>
        <v>135</v>
      </c>
    </row>
    <row r="233" spans="3:10" ht="12.75">
      <c r="C233" s="3">
        <f t="shared" si="37"/>
        <v>28.520133208033663</v>
      </c>
      <c r="D233" s="2">
        <f t="shared" si="38"/>
        <v>-0.5201332080336627</v>
      </c>
      <c r="E233" s="3">
        <f t="shared" si="39"/>
        <v>0</v>
      </c>
      <c r="F233" s="3">
        <f t="shared" si="40"/>
        <v>0</v>
      </c>
      <c r="G233" s="4">
        <f t="shared" si="41"/>
        <v>0</v>
      </c>
      <c r="H233" s="4">
        <f t="shared" si="42"/>
        <v>44.70999999999999</v>
      </c>
      <c r="I233" s="8">
        <f t="shared" si="43"/>
        <v>222.16146527533897</v>
      </c>
      <c r="J233" s="2">
        <f t="shared" si="44"/>
        <v>135</v>
      </c>
    </row>
    <row r="234" spans="3:10" ht="12.75">
      <c r="C234" s="3">
        <f t="shared" si="37"/>
        <v>28.520133208033663</v>
      </c>
      <c r="D234" s="2">
        <f t="shared" si="38"/>
        <v>-0.5201332080336627</v>
      </c>
      <c r="E234" s="3">
        <f t="shared" si="39"/>
        <v>0</v>
      </c>
      <c r="F234" s="3">
        <f t="shared" si="40"/>
        <v>0</v>
      </c>
      <c r="G234" s="4">
        <f t="shared" si="41"/>
        <v>0</v>
      </c>
      <c r="H234" s="4">
        <f t="shared" si="42"/>
        <v>44.70999999999999</v>
      </c>
      <c r="I234" s="8">
        <f t="shared" si="43"/>
        <v>223.16146527533897</v>
      </c>
      <c r="J234" s="2">
        <f t="shared" si="44"/>
        <v>135</v>
      </c>
    </row>
    <row r="235" spans="3:10" ht="12.75">
      <c r="C235" s="3">
        <f t="shared" si="37"/>
        <v>28.520133208033663</v>
      </c>
      <c r="D235" s="2">
        <f t="shared" si="38"/>
        <v>-0.5201332080336627</v>
      </c>
      <c r="E235" s="3">
        <f t="shared" si="39"/>
        <v>0</v>
      </c>
      <c r="F235" s="3">
        <f t="shared" si="40"/>
        <v>0</v>
      </c>
      <c r="G235" s="4">
        <f t="shared" si="41"/>
        <v>0</v>
      </c>
      <c r="H235" s="4">
        <f t="shared" si="42"/>
        <v>44.70999999999999</v>
      </c>
      <c r="I235" s="8">
        <f t="shared" si="43"/>
        <v>224.16146527533897</v>
      </c>
      <c r="J235" s="2">
        <f t="shared" si="44"/>
        <v>135</v>
      </c>
    </row>
    <row r="236" spans="3:10" ht="12.75">
      <c r="C236" s="3">
        <f t="shared" si="37"/>
        <v>28.520133208033663</v>
      </c>
      <c r="D236" s="2">
        <f t="shared" si="38"/>
        <v>-0.5201332080336627</v>
      </c>
      <c r="E236" s="3">
        <f t="shared" si="39"/>
        <v>0</v>
      </c>
      <c r="F236" s="3">
        <f t="shared" si="40"/>
        <v>0</v>
      </c>
      <c r="G236" s="4">
        <f t="shared" si="41"/>
        <v>0</v>
      </c>
      <c r="H236" s="4">
        <f t="shared" si="42"/>
        <v>44.70999999999999</v>
      </c>
      <c r="I236" s="8">
        <f t="shared" si="43"/>
        <v>225.16146527533897</v>
      </c>
      <c r="J236" s="2">
        <f t="shared" si="44"/>
        <v>135</v>
      </c>
    </row>
    <row r="237" spans="3:10" ht="12.75">
      <c r="C237" s="3">
        <f t="shared" si="37"/>
        <v>28.520133208033663</v>
      </c>
      <c r="D237" s="2">
        <f t="shared" si="38"/>
        <v>-0.5201332080336627</v>
      </c>
      <c r="E237" s="3">
        <f t="shared" si="39"/>
        <v>0</v>
      </c>
      <c r="F237" s="3">
        <f t="shared" si="40"/>
        <v>0</v>
      </c>
      <c r="G237" s="4">
        <f t="shared" si="41"/>
        <v>0</v>
      </c>
      <c r="H237" s="4">
        <f t="shared" si="42"/>
        <v>44.70999999999999</v>
      </c>
      <c r="I237" s="8">
        <f t="shared" si="43"/>
        <v>226.16146527533897</v>
      </c>
      <c r="J237" s="2">
        <f t="shared" si="44"/>
        <v>135</v>
      </c>
    </row>
    <row r="238" spans="3:10" ht="12.75">
      <c r="C238" s="3">
        <f t="shared" si="37"/>
        <v>28.520133208033663</v>
      </c>
      <c r="D238" s="2">
        <f t="shared" si="38"/>
        <v>-0.5201332080336627</v>
      </c>
      <c r="E238" s="3">
        <f t="shared" si="39"/>
        <v>0</v>
      </c>
      <c r="F238" s="3">
        <f t="shared" si="40"/>
        <v>0</v>
      </c>
      <c r="G238" s="4">
        <f t="shared" si="41"/>
        <v>0</v>
      </c>
      <c r="H238" s="4">
        <f t="shared" si="42"/>
        <v>44.70999999999999</v>
      </c>
      <c r="I238" s="8">
        <f t="shared" si="43"/>
        <v>227.16146527533897</v>
      </c>
      <c r="J238" s="2">
        <f t="shared" si="44"/>
        <v>135</v>
      </c>
    </row>
    <row r="239" spans="3:10" ht="12.75">
      <c r="C239" s="3">
        <f t="shared" si="37"/>
        <v>28.520133208033663</v>
      </c>
      <c r="D239" s="2">
        <f t="shared" si="38"/>
        <v>-0.5201332080336627</v>
      </c>
      <c r="E239" s="3">
        <f t="shared" si="39"/>
        <v>0</v>
      </c>
      <c r="F239" s="3">
        <f t="shared" si="40"/>
        <v>0</v>
      </c>
      <c r="G239" s="4">
        <f t="shared" si="41"/>
        <v>0</v>
      </c>
      <c r="H239" s="4">
        <f t="shared" si="42"/>
        <v>44.70999999999999</v>
      </c>
      <c r="I239" s="8">
        <f t="shared" si="43"/>
        <v>228.16146527533897</v>
      </c>
      <c r="J239" s="2">
        <f t="shared" si="44"/>
        <v>135</v>
      </c>
    </row>
    <row r="240" spans="3:10" ht="12.75">
      <c r="C240" s="3">
        <f t="shared" si="37"/>
        <v>28.520133208033663</v>
      </c>
      <c r="D240" s="2">
        <f t="shared" si="38"/>
        <v>-0.5201332080336627</v>
      </c>
      <c r="E240" s="3">
        <f t="shared" si="39"/>
        <v>0</v>
      </c>
      <c r="F240" s="3">
        <f t="shared" si="40"/>
        <v>0</v>
      </c>
      <c r="G240" s="4">
        <f t="shared" si="41"/>
        <v>0</v>
      </c>
      <c r="H240" s="4">
        <f t="shared" si="42"/>
        <v>44.70999999999999</v>
      </c>
      <c r="I240" s="8">
        <f t="shared" si="43"/>
        <v>229.16146527533897</v>
      </c>
      <c r="J240" s="2">
        <f t="shared" si="44"/>
        <v>135</v>
      </c>
    </row>
    <row r="241" spans="3:10" ht="12.75">
      <c r="C241" s="3">
        <f t="shared" si="37"/>
        <v>28.520133208033663</v>
      </c>
      <c r="D241" s="2">
        <f t="shared" si="38"/>
        <v>-0.5201332080336627</v>
      </c>
      <c r="E241" s="3">
        <f t="shared" si="39"/>
        <v>0</v>
      </c>
      <c r="F241" s="3">
        <f t="shared" si="40"/>
        <v>0</v>
      </c>
      <c r="G241" s="4">
        <f t="shared" si="41"/>
        <v>0</v>
      </c>
      <c r="H241" s="4">
        <f t="shared" si="42"/>
        <v>44.70999999999999</v>
      </c>
      <c r="I241" s="8">
        <f t="shared" si="43"/>
        <v>230.16146527533897</v>
      </c>
      <c r="J241" s="2">
        <f t="shared" si="44"/>
        <v>135</v>
      </c>
    </row>
    <row r="242" spans="3:10" ht="12.75">
      <c r="C242" s="3">
        <f t="shared" si="37"/>
        <v>28.520133208033663</v>
      </c>
      <c r="D242" s="2">
        <f t="shared" si="38"/>
        <v>-0.5201332080336627</v>
      </c>
      <c r="E242" s="3">
        <f t="shared" si="39"/>
        <v>0</v>
      </c>
      <c r="F242" s="3">
        <f t="shared" si="40"/>
        <v>0</v>
      </c>
      <c r="G242" s="4">
        <f t="shared" si="41"/>
        <v>0</v>
      </c>
      <c r="H242" s="4">
        <f t="shared" si="42"/>
        <v>44.70999999999999</v>
      </c>
      <c r="I242" s="8">
        <f t="shared" si="43"/>
        <v>231.16146527533897</v>
      </c>
      <c r="J242" s="2">
        <f t="shared" si="44"/>
        <v>135</v>
      </c>
    </row>
    <row r="243" spans="3:10" ht="12.75">
      <c r="C243" s="3">
        <f t="shared" si="37"/>
        <v>28.520133208033663</v>
      </c>
      <c r="D243" s="2">
        <f t="shared" si="38"/>
        <v>-0.5201332080336627</v>
      </c>
      <c r="E243" s="3">
        <f t="shared" si="39"/>
        <v>0</v>
      </c>
      <c r="F243" s="3">
        <f t="shared" si="40"/>
        <v>0</v>
      </c>
      <c r="G243" s="4">
        <f t="shared" si="41"/>
        <v>0</v>
      </c>
      <c r="H243" s="4">
        <f t="shared" si="42"/>
        <v>44.70999999999999</v>
      </c>
      <c r="I243" s="8">
        <f t="shared" si="43"/>
        <v>232.16146527533897</v>
      </c>
      <c r="J243" s="2">
        <f t="shared" si="44"/>
        <v>135</v>
      </c>
    </row>
    <row r="244" spans="3:10" ht="12.75">
      <c r="C244" s="3">
        <f t="shared" si="37"/>
        <v>28.520133208033663</v>
      </c>
      <c r="D244" s="2">
        <f t="shared" si="38"/>
        <v>-0.5201332080336627</v>
      </c>
      <c r="E244" s="3">
        <f t="shared" si="39"/>
        <v>0</v>
      </c>
      <c r="F244" s="3">
        <f t="shared" si="40"/>
        <v>0</v>
      </c>
      <c r="G244" s="4">
        <f t="shared" si="41"/>
        <v>0</v>
      </c>
      <c r="H244" s="4">
        <f t="shared" si="42"/>
        <v>44.70999999999999</v>
      </c>
      <c r="I244" s="8">
        <f t="shared" si="43"/>
        <v>233.16146527533897</v>
      </c>
      <c r="J244" s="2">
        <f t="shared" si="44"/>
        <v>135</v>
      </c>
    </row>
    <row r="245" spans="3:10" ht="12.75">
      <c r="C245" s="3">
        <f t="shared" si="37"/>
        <v>28.520133208033663</v>
      </c>
      <c r="D245" s="2">
        <f t="shared" si="38"/>
        <v>-0.5201332080336627</v>
      </c>
      <c r="E245" s="3">
        <f t="shared" si="39"/>
        <v>0</v>
      </c>
      <c r="F245" s="3">
        <f t="shared" si="40"/>
        <v>0</v>
      </c>
      <c r="G245" s="4">
        <f t="shared" si="41"/>
        <v>0</v>
      </c>
      <c r="H245" s="4">
        <f t="shared" si="42"/>
        <v>44.70999999999999</v>
      </c>
      <c r="I245" s="8">
        <f t="shared" si="43"/>
        <v>234.16146527533897</v>
      </c>
      <c r="J245" s="2">
        <f t="shared" si="44"/>
        <v>135</v>
      </c>
    </row>
    <row r="246" spans="3:10" ht="12.75">
      <c r="C246" s="3">
        <f t="shared" si="37"/>
        <v>28.520133208033663</v>
      </c>
      <c r="D246" s="2">
        <f t="shared" si="38"/>
        <v>-0.5201332080336627</v>
      </c>
      <c r="E246" s="3">
        <f t="shared" si="39"/>
        <v>0</v>
      </c>
      <c r="F246" s="3">
        <f t="shared" si="40"/>
        <v>0</v>
      </c>
      <c r="G246" s="4">
        <f t="shared" si="41"/>
        <v>0</v>
      </c>
      <c r="H246" s="4">
        <f t="shared" si="42"/>
        <v>44.70999999999999</v>
      </c>
      <c r="I246" s="8">
        <f t="shared" si="43"/>
        <v>235.16146527533897</v>
      </c>
      <c r="J246" s="2">
        <f t="shared" si="44"/>
        <v>135</v>
      </c>
    </row>
    <row r="247" spans="3:10" ht="12.75">
      <c r="C247" s="3">
        <f t="shared" si="37"/>
        <v>28.520133208033663</v>
      </c>
      <c r="D247" s="2">
        <f t="shared" si="38"/>
        <v>-0.5201332080336627</v>
      </c>
      <c r="E247" s="3">
        <f t="shared" si="39"/>
        <v>0</v>
      </c>
      <c r="F247" s="3">
        <f t="shared" si="40"/>
        <v>0</v>
      </c>
      <c r="G247" s="4">
        <f t="shared" si="41"/>
        <v>0</v>
      </c>
      <c r="H247" s="4">
        <f t="shared" si="42"/>
        <v>44.70999999999999</v>
      </c>
      <c r="I247" s="8">
        <f t="shared" si="43"/>
        <v>236.16146527533897</v>
      </c>
      <c r="J247" s="2">
        <f t="shared" si="44"/>
        <v>135</v>
      </c>
    </row>
    <row r="248" spans="3:10" ht="12.75">
      <c r="C248" s="3">
        <f t="shared" si="37"/>
        <v>28.520133208033663</v>
      </c>
      <c r="D248" s="2">
        <f t="shared" si="38"/>
        <v>-0.5201332080336627</v>
      </c>
      <c r="E248" s="3">
        <f t="shared" si="39"/>
        <v>0</v>
      </c>
      <c r="F248" s="3">
        <f t="shared" si="40"/>
        <v>0</v>
      </c>
      <c r="G248" s="4">
        <f t="shared" si="41"/>
        <v>0</v>
      </c>
      <c r="H248" s="4">
        <f t="shared" si="42"/>
        <v>44.70999999999999</v>
      </c>
      <c r="I248" s="8">
        <f t="shared" si="43"/>
        <v>237.16146527533897</v>
      </c>
      <c r="J248" s="2">
        <f t="shared" si="44"/>
        <v>135</v>
      </c>
    </row>
    <row r="249" spans="3:10" ht="12.75">
      <c r="C249" s="3">
        <f t="shared" si="37"/>
        <v>28.520133208033663</v>
      </c>
      <c r="D249" s="2">
        <f t="shared" si="38"/>
        <v>-0.5201332080336627</v>
      </c>
      <c r="E249" s="3">
        <f t="shared" si="39"/>
        <v>0</v>
      </c>
      <c r="F249" s="3">
        <f t="shared" si="40"/>
        <v>0</v>
      </c>
      <c r="G249" s="4">
        <f t="shared" si="41"/>
        <v>0</v>
      </c>
      <c r="H249" s="4">
        <f t="shared" si="42"/>
        <v>44.70999999999999</v>
      </c>
      <c r="I249" s="8">
        <f t="shared" si="43"/>
        <v>238.16146527533897</v>
      </c>
      <c r="J249" s="2">
        <f t="shared" si="44"/>
        <v>135</v>
      </c>
    </row>
    <row r="250" spans="3:10" ht="12.75">
      <c r="C250" s="3">
        <f t="shared" si="37"/>
        <v>28.520133208033663</v>
      </c>
      <c r="D250" s="2">
        <f t="shared" si="38"/>
        <v>-0.5201332080336627</v>
      </c>
      <c r="E250" s="3">
        <f t="shared" si="39"/>
        <v>0</v>
      </c>
      <c r="F250" s="3">
        <f t="shared" si="40"/>
        <v>0</v>
      </c>
      <c r="G250" s="4">
        <f t="shared" si="41"/>
        <v>0</v>
      </c>
      <c r="H250" s="4">
        <f t="shared" si="42"/>
        <v>44.70999999999999</v>
      </c>
      <c r="I250" s="8">
        <f t="shared" si="43"/>
        <v>239.16146527533897</v>
      </c>
      <c r="J250" s="2">
        <f t="shared" si="44"/>
        <v>135</v>
      </c>
    </row>
    <row r="251" spans="3:10" ht="12.75">
      <c r="C251" s="3">
        <f t="shared" si="37"/>
        <v>28.520133208033663</v>
      </c>
      <c r="D251" s="2">
        <f t="shared" si="38"/>
        <v>-0.5201332080336627</v>
      </c>
      <c r="E251" s="3">
        <f t="shared" si="39"/>
        <v>0</v>
      </c>
      <c r="F251" s="3">
        <f t="shared" si="40"/>
        <v>0</v>
      </c>
      <c r="G251" s="4">
        <f t="shared" si="41"/>
        <v>0</v>
      </c>
      <c r="H251" s="4">
        <f t="shared" si="42"/>
        <v>44.70999999999999</v>
      </c>
      <c r="I251" s="8">
        <f t="shared" si="43"/>
        <v>240.16146527533897</v>
      </c>
      <c r="J251" s="2">
        <f t="shared" si="44"/>
        <v>135</v>
      </c>
    </row>
    <row r="252" spans="3:10" ht="12.75">
      <c r="C252" s="3">
        <f t="shared" si="37"/>
        <v>28.520133208033663</v>
      </c>
      <c r="D252" s="2">
        <f t="shared" si="38"/>
        <v>-0.5201332080336627</v>
      </c>
      <c r="E252" s="3">
        <f t="shared" si="39"/>
        <v>0</v>
      </c>
      <c r="F252" s="3">
        <f t="shared" si="40"/>
        <v>0</v>
      </c>
      <c r="G252" s="4">
        <f t="shared" si="41"/>
        <v>0</v>
      </c>
      <c r="H252" s="4">
        <f t="shared" si="42"/>
        <v>44.70999999999999</v>
      </c>
      <c r="I252" s="8">
        <f t="shared" si="43"/>
        <v>241.16146527533897</v>
      </c>
      <c r="J252" s="2">
        <f t="shared" si="44"/>
        <v>135</v>
      </c>
    </row>
    <row r="253" spans="3:10" ht="12.75">
      <c r="C253" s="3">
        <f t="shared" si="37"/>
        <v>28.520133208033663</v>
      </c>
      <c r="D253" s="2">
        <f t="shared" si="38"/>
        <v>-0.5201332080336627</v>
      </c>
      <c r="E253" s="3">
        <f t="shared" si="39"/>
        <v>0</v>
      </c>
      <c r="F253" s="3">
        <f t="shared" si="40"/>
        <v>0</v>
      </c>
      <c r="G253" s="4">
        <f t="shared" si="41"/>
        <v>0</v>
      </c>
      <c r="H253" s="4">
        <f t="shared" si="42"/>
        <v>44.70999999999999</v>
      </c>
      <c r="I253" s="8">
        <f t="shared" si="43"/>
        <v>242.16146527533897</v>
      </c>
      <c r="J253" s="2">
        <f t="shared" si="44"/>
        <v>135</v>
      </c>
    </row>
    <row r="254" spans="3:10" ht="12.75">
      <c r="C254" s="3">
        <f t="shared" si="37"/>
        <v>28.520133208033663</v>
      </c>
      <c r="D254" s="2">
        <f t="shared" si="38"/>
        <v>-0.5201332080336627</v>
      </c>
      <c r="E254" s="3">
        <f t="shared" si="39"/>
        <v>0</v>
      </c>
      <c r="F254" s="3">
        <f t="shared" si="40"/>
        <v>0</v>
      </c>
      <c r="G254" s="4">
        <f t="shared" si="41"/>
        <v>0</v>
      </c>
      <c r="H254" s="4">
        <f t="shared" si="42"/>
        <v>44.70999999999999</v>
      </c>
      <c r="I254" s="8">
        <f t="shared" si="43"/>
        <v>243.16146527533897</v>
      </c>
      <c r="J254" s="2">
        <f t="shared" si="44"/>
        <v>135</v>
      </c>
    </row>
    <row r="255" spans="3:10" ht="12.75">
      <c r="C255" s="3">
        <f t="shared" si="37"/>
        <v>28.520133208033663</v>
      </c>
      <c r="D255" s="2">
        <f t="shared" si="38"/>
        <v>-0.5201332080336627</v>
      </c>
      <c r="E255" s="3">
        <f t="shared" si="39"/>
        <v>0</v>
      </c>
      <c r="F255" s="3">
        <f t="shared" si="40"/>
        <v>0</v>
      </c>
      <c r="G255" s="4">
        <f t="shared" si="41"/>
        <v>0</v>
      </c>
      <c r="H255" s="4">
        <f t="shared" si="42"/>
        <v>44.70999999999999</v>
      </c>
      <c r="I255" s="8">
        <f t="shared" si="43"/>
        <v>244.16146527533897</v>
      </c>
      <c r="J255" s="2">
        <f t="shared" si="44"/>
        <v>135</v>
      </c>
    </row>
    <row r="256" spans="3:10" ht="12.75">
      <c r="C256" s="3">
        <f t="shared" si="37"/>
        <v>28.520133208033663</v>
      </c>
      <c r="D256" s="2">
        <f t="shared" si="38"/>
        <v>-0.5201332080336627</v>
      </c>
      <c r="E256" s="3">
        <f t="shared" si="39"/>
        <v>0</v>
      </c>
      <c r="F256" s="3">
        <f t="shared" si="40"/>
        <v>0</v>
      </c>
      <c r="G256" s="4">
        <f t="shared" si="41"/>
        <v>0</v>
      </c>
      <c r="H256" s="4">
        <f t="shared" si="42"/>
        <v>44.70999999999999</v>
      </c>
      <c r="I256" s="8">
        <f t="shared" si="43"/>
        <v>245.16146527533897</v>
      </c>
      <c r="J256" s="2">
        <f t="shared" si="44"/>
        <v>135</v>
      </c>
    </row>
    <row r="257" spans="3:10" ht="12.75">
      <c r="C257" s="3">
        <f t="shared" si="37"/>
        <v>28.520133208033663</v>
      </c>
      <c r="D257" s="2">
        <f t="shared" si="38"/>
        <v>-0.5201332080336627</v>
      </c>
      <c r="E257" s="3">
        <f t="shared" si="39"/>
        <v>0</v>
      </c>
      <c r="F257" s="3">
        <f t="shared" si="40"/>
        <v>0</v>
      </c>
      <c r="G257" s="4">
        <f t="shared" si="41"/>
        <v>0</v>
      </c>
      <c r="H257" s="4">
        <f t="shared" si="42"/>
        <v>44.70999999999999</v>
      </c>
      <c r="I257" s="8">
        <f t="shared" si="43"/>
        <v>246.16146527533897</v>
      </c>
      <c r="J257" s="2">
        <f t="shared" si="44"/>
        <v>135</v>
      </c>
    </row>
    <row r="258" spans="3:10" ht="12.75">
      <c r="C258" s="3">
        <f t="shared" si="37"/>
        <v>28.520133208033663</v>
      </c>
      <c r="D258" s="2">
        <f t="shared" si="38"/>
        <v>-0.5201332080336627</v>
      </c>
      <c r="E258" s="3">
        <f t="shared" si="39"/>
        <v>0</v>
      </c>
      <c r="F258" s="3">
        <f t="shared" si="40"/>
        <v>0</v>
      </c>
      <c r="G258" s="4">
        <f t="shared" si="41"/>
        <v>0</v>
      </c>
      <c r="H258" s="4">
        <f t="shared" si="42"/>
        <v>44.70999999999999</v>
      </c>
      <c r="I258" s="8">
        <f t="shared" si="43"/>
        <v>247.16146527533897</v>
      </c>
      <c r="J258" s="2">
        <f t="shared" si="44"/>
        <v>135</v>
      </c>
    </row>
    <row r="259" spans="3:10" ht="12.75">
      <c r="C259" s="3">
        <f t="shared" si="37"/>
        <v>28.520133208033663</v>
      </c>
      <c r="D259" s="2">
        <f t="shared" si="38"/>
        <v>-0.5201332080336627</v>
      </c>
      <c r="E259" s="3">
        <f t="shared" si="39"/>
        <v>0</v>
      </c>
      <c r="F259" s="3">
        <f t="shared" si="40"/>
        <v>0</v>
      </c>
      <c r="G259" s="4">
        <f t="shared" si="41"/>
        <v>0</v>
      </c>
      <c r="H259" s="4">
        <f t="shared" si="42"/>
        <v>44.70999999999999</v>
      </c>
      <c r="I259" s="8">
        <f t="shared" si="43"/>
        <v>248.16146527533897</v>
      </c>
      <c r="J259" s="2">
        <f t="shared" si="44"/>
        <v>135</v>
      </c>
    </row>
    <row r="261" spans="3:10" ht="12.75">
      <c r="C261" s="6" t="s">
        <v>9</v>
      </c>
      <c r="D261" s="27" t="s">
        <v>5</v>
      </c>
      <c r="E261" s="27" t="s">
        <v>24</v>
      </c>
      <c r="F261" s="27" t="s">
        <v>25</v>
      </c>
      <c r="G261" s="7" t="s">
        <v>1</v>
      </c>
      <c r="H261" s="7" t="s">
        <v>38</v>
      </c>
      <c r="I261" s="27" t="s">
        <v>5</v>
      </c>
      <c r="J261" s="6" t="s">
        <v>7</v>
      </c>
    </row>
    <row r="262" spans="4:10" ht="12.75">
      <c r="D262" s="27" t="s">
        <v>4</v>
      </c>
      <c r="E262" s="27"/>
      <c r="F262" s="27"/>
      <c r="I262" s="27" t="s">
        <v>3</v>
      </c>
      <c r="J262" s="6" t="s">
        <v>8</v>
      </c>
    </row>
  </sheetData>
  <printOptions/>
  <pageMargins left="0.75" right="0.75" top="1" bottom="1" header="0.5" footer="0.5"/>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Sirocco Yachts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Holtrop</dc:creator>
  <cp:keywords/>
  <dc:description/>
  <cp:lastModifiedBy>Leslie Morrissey</cp:lastModifiedBy>
  <cp:lastPrinted>1999-04-06T03:17:49Z</cp:lastPrinted>
  <dcterms:created xsi:type="dcterms:W3CDTF">1999-04-03T16:06:05Z</dcterms:created>
  <dcterms:modified xsi:type="dcterms:W3CDTF">2008-09-29T11:41:49Z</dcterms:modified>
  <cp:category/>
  <cp:version/>
  <cp:contentType/>
  <cp:contentStatus/>
</cp:coreProperties>
</file>